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1245" windowWidth="20505" windowHeight="6960" tabRatio="500" activeTab="1"/>
  </bookViews>
  <sheets>
    <sheet name="Octobre" sheetId="1" r:id="rId1"/>
    <sheet name="Novembre" sheetId="2" r:id="rId2"/>
    <sheet name="Décembre" sheetId="3" r:id="rId3"/>
  </sheets>
  <calcPr calcId="145621"/>
  <fileRecoveryPr repairLoad="1"/>
</workbook>
</file>

<file path=xl/calcChain.xml><?xml version="1.0" encoding="utf-8"?>
<calcChain xmlns="http://schemas.openxmlformats.org/spreadsheetml/2006/main">
  <c r="L14" i="2" l="1"/>
  <c r="G39" i="3" l="1"/>
  <c r="L31" i="3" l="1"/>
  <c r="M31" i="3"/>
  <c r="M32" i="3" l="1"/>
  <c r="L32" i="3"/>
  <c r="M30" i="3"/>
  <c r="L30" i="3"/>
  <c r="L29" i="3"/>
  <c r="M29" i="3"/>
  <c r="K23" i="2" l="1"/>
  <c r="M35" i="3" l="1"/>
  <c r="L35" i="3"/>
  <c r="M34" i="3"/>
  <c r="L34" i="3"/>
  <c r="L33" i="3"/>
  <c r="M33" i="3"/>
  <c r="M15" i="3" l="1"/>
  <c r="L15" i="3"/>
  <c r="L28" i="3"/>
  <c r="M28" i="3"/>
  <c r="M25" i="3"/>
  <c r="L25" i="3"/>
  <c r="M27" i="3" l="1"/>
  <c r="L27" i="3"/>
  <c r="M26" i="3"/>
  <c r="L26" i="3"/>
  <c r="L24" i="3"/>
  <c r="M24" i="3"/>
  <c r="M20" i="3"/>
  <c r="M21" i="3"/>
  <c r="M22" i="3"/>
  <c r="M23" i="3"/>
  <c r="L20" i="3"/>
  <c r="L21" i="3"/>
  <c r="L22" i="3"/>
  <c r="L23" i="3"/>
  <c r="L17" i="3"/>
  <c r="L18" i="3" l="1"/>
  <c r="M18" i="3"/>
  <c r="M14" i="3" l="1"/>
  <c r="L14" i="3"/>
  <c r="M17" i="3" l="1"/>
  <c r="M16" i="3"/>
  <c r="L16" i="3"/>
  <c r="M13" i="3" l="1"/>
  <c r="L13" i="3"/>
  <c r="M45" i="3" l="1"/>
  <c r="L45" i="3"/>
  <c r="M19" i="3"/>
  <c r="L19" i="3"/>
  <c r="M12" i="3"/>
  <c r="L12" i="3"/>
  <c r="M11" i="3"/>
  <c r="M39" i="3" s="1"/>
  <c r="K40" i="3" s="1"/>
  <c r="L11" i="3"/>
  <c r="M10" i="3"/>
  <c r="L10" i="3"/>
  <c r="M9" i="3"/>
  <c r="L9" i="3"/>
  <c r="L39" i="3" s="1"/>
  <c r="M40" i="3" l="1"/>
  <c r="M47" i="3"/>
  <c r="L47" i="3" l="1"/>
  <c r="M48" i="3" s="1"/>
  <c r="L40" i="3"/>
  <c r="M17" i="2"/>
  <c r="L17" i="2"/>
  <c r="M16" i="2"/>
  <c r="L16" i="2"/>
  <c r="M11" i="2"/>
  <c r="L11" i="2"/>
  <c r="M10" i="2"/>
  <c r="L10" i="2"/>
  <c r="M9" i="2"/>
  <c r="L9" i="2"/>
  <c r="L12" i="2"/>
  <c r="M12" i="2"/>
  <c r="G22" i="2" l="1"/>
  <c r="M14" i="2"/>
  <c r="M13" i="2"/>
  <c r="L13" i="2"/>
  <c r="L15" i="2"/>
  <c r="L20" i="2"/>
  <c r="L28" i="2"/>
  <c r="M15" i="2"/>
  <c r="M20" i="2"/>
  <c r="M28" i="2"/>
  <c r="M18" i="1"/>
  <c r="M8" i="1"/>
  <c r="M9" i="1"/>
  <c r="M10" i="1"/>
  <c r="M11" i="1"/>
  <c r="M12" i="1"/>
  <c r="M13" i="1"/>
  <c r="M14" i="1"/>
  <c r="M15" i="1"/>
  <c r="M16" i="1"/>
  <c r="M17" i="1"/>
  <c r="M19" i="1"/>
  <c r="M20" i="1"/>
  <c r="M21" i="1"/>
  <c r="M22" i="1"/>
  <c r="M24" i="1"/>
  <c r="M25" i="1"/>
  <c r="G27" i="1"/>
  <c r="L22" i="1"/>
  <c r="L18" i="1"/>
  <c r="L8" i="1"/>
  <c r="L9" i="1"/>
  <c r="L10" i="1"/>
  <c r="L11" i="1"/>
  <c r="L12" i="1"/>
  <c r="L13" i="1"/>
  <c r="L14" i="1"/>
  <c r="L15" i="1"/>
  <c r="L16" i="1"/>
  <c r="L17" i="1"/>
  <c r="L19" i="1"/>
  <c r="L20" i="1"/>
  <c r="L21" i="1"/>
  <c r="L24" i="1"/>
  <c r="L25" i="1"/>
  <c r="L34" i="1"/>
  <c r="M34" i="1"/>
  <c r="L22" i="2" l="1"/>
  <c r="L30" i="2" s="1"/>
  <c r="M31" i="2" s="1"/>
  <c r="M27" i="1"/>
  <c r="M36" i="1" s="1"/>
  <c r="M22" i="2"/>
  <c r="L27" i="1"/>
  <c r="L28" i="1" s="1"/>
  <c r="M30" i="2" l="1"/>
  <c r="K28" i="1"/>
  <c r="L36" i="1"/>
  <c r="M37" i="1" s="1"/>
  <c r="M28" i="1"/>
  <c r="L23" i="2"/>
  <c r="M23" i="2"/>
</calcChain>
</file>

<file path=xl/comments1.xml><?xml version="1.0" encoding="utf-8"?>
<comments xmlns="http://schemas.openxmlformats.org/spreadsheetml/2006/main">
  <authors>
    <author>leffray</author>
  </authors>
  <commentList>
    <comment ref="K20" authorId="0">
      <text>
        <r>
          <rPr>
            <sz val="8"/>
            <color indexed="81"/>
            <rFont val="Tahoma"/>
            <family val="2"/>
          </rPr>
          <t>Séverine:
780€ de FOB+ 15€pour le plomb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</rPr>
          <t xml:space="preserve">Séverine:
780€ de FOB+ 15€pour le plomb
</t>
        </r>
      </text>
    </comment>
  </commentList>
</comments>
</file>

<file path=xl/comments2.xml><?xml version="1.0" encoding="utf-8"?>
<comments xmlns="http://schemas.openxmlformats.org/spreadsheetml/2006/main">
  <authors>
    <author>leffray</author>
  </authors>
  <commentList>
    <comment ref="K30" authorId="0">
      <text>
        <r>
          <rPr>
            <b/>
            <sz val="8"/>
            <color indexed="81"/>
            <rFont val="Tahoma"/>
            <family val="2"/>
          </rPr>
          <t>Séverine: Amatrans a facturé 520€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<sst xmlns="http://schemas.openxmlformats.org/spreadsheetml/2006/main" count="362" uniqueCount="232">
  <si>
    <t>SL131008</t>
    <phoneticPr fontId="1" type="noConversion"/>
  </si>
  <si>
    <t>30/10 9h00</t>
    <phoneticPr fontId="1" type="noConversion"/>
  </si>
  <si>
    <t xml:space="preserve">Prestation </t>
    <phoneticPr fontId="1" type="noConversion"/>
  </si>
  <si>
    <t>Château d'Eau</t>
    <phoneticPr fontId="1" type="noConversion"/>
  </si>
  <si>
    <t>14-1013</t>
    <phoneticPr fontId="1" type="noConversion"/>
  </si>
  <si>
    <t>PP RÉGÉ</t>
    <phoneticPr fontId="1" type="noConversion"/>
  </si>
  <si>
    <t>DINGSUN</t>
    <phoneticPr fontId="1" type="noConversion"/>
  </si>
  <si>
    <t>02-1013</t>
    <phoneticPr fontId="1" type="noConversion"/>
  </si>
  <si>
    <t>03-1013</t>
    <phoneticPr fontId="1" type="noConversion"/>
  </si>
  <si>
    <t>12-1013</t>
    <phoneticPr fontId="1" type="noConversion"/>
  </si>
  <si>
    <t>BUTIN (SANOFI)</t>
    <phoneticPr fontId="1" type="noConversion"/>
  </si>
  <si>
    <t>GDE</t>
    <phoneticPr fontId="1" type="noConversion"/>
  </si>
  <si>
    <t>PVC blister en bobines</t>
    <phoneticPr fontId="1" type="noConversion"/>
  </si>
  <si>
    <t>Transac</t>
    <phoneticPr fontId="1" type="noConversion"/>
  </si>
  <si>
    <t>Date Chgement</t>
    <phoneticPr fontId="1" type="noConversion"/>
  </si>
  <si>
    <t>Transporteur</t>
    <phoneticPr fontId="1" type="noConversion"/>
  </si>
  <si>
    <t>Coût TP</t>
    <phoneticPr fontId="1" type="noConversion"/>
  </si>
  <si>
    <t>Client</t>
    <phoneticPr fontId="1" type="noConversion"/>
  </si>
  <si>
    <t>CHÂTEAU D'EAU
(Courneuve + Franconville)</t>
  </si>
  <si>
    <t>PMMA BC</t>
    <phoneticPr fontId="1" type="noConversion"/>
  </si>
  <si>
    <t>Amatrans</t>
    <phoneticPr fontId="1" type="noConversion"/>
  </si>
  <si>
    <t>PMMA Plaques nat</t>
    <phoneticPr fontId="1" type="noConversion"/>
  </si>
  <si>
    <t>JPC040913</t>
    <phoneticPr fontId="1" type="noConversion"/>
  </si>
  <si>
    <t>GAVAND</t>
    <phoneticPr fontId="1" type="noConversion"/>
  </si>
  <si>
    <t>SL131007</t>
    <phoneticPr fontId="1" type="noConversion"/>
  </si>
  <si>
    <t>24/10 à 10h00</t>
    <phoneticPr fontId="1" type="noConversion"/>
  </si>
  <si>
    <t>25/10 12h00</t>
    <phoneticPr fontId="1" type="noConversion"/>
  </si>
  <si>
    <t>SL131013</t>
    <phoneticPr fontId="1" type="noConversion"/>
  </si>
  <si>
    <t>JPC071013</t>
  </si>
  <si>
    <t>11-1013</t>
  </si>
  <si>
    <t>08-1013</t>
    <phoneticPr fontId="1" type="noConversion"/>
  </si>
  <si>
    <t>10-1013</t>
    <phoneticPr fontId="1" type="noConversion"/>
  </si>
  <si>
    <t>09-1013</t>
    <phoneticPr fontId="1" type="noConversion"/>
  </si>
  <si>
    <t>N° Facture</t>
    <phoneticPr fontId="1" type="noConversion"/>
  </si>
  <si>
    <t>BP</t>
    <phoneticPr fontId="1" type="noConversion"/>
  </si>
  <si>
    <t>Transac</t>
    <phoneticPr fontId="1" type="noConversion"/>
  </si>
  <si>
    <t>Date Chgement</t>
    <phoneticPr fontId="1" type="noConversion"/>
  </si>
  <si>
    <t>Client</t>
    <phoneticPr fontId="1" type="noConversion"/>
  </si>
  <si>
    <t>P.A</t>
    <phoneticPr fontId="1" type="noConversion"/>
  </si>
  <si>
    <t>P.V</t>
    <phoneticPr fontId="1" type="noConversion"/>
  </si>
  <si>
    <t>Transporteur</t>
    <phoneticPr fontId="1" type="noConversion"/>
  </si>
  <si>
    <t>Coût TP</t>
    <phoneticPr fontId="1" type="noConversion"/>
  </si>
  <si>
    <t>M.Co MCo/Tonne</t>
    <phoneticPr fontId="1" type="noConversion"/>
  </si>
  <si>
    <t>Oct.</t>
    <phoneticPr fontId="1" type="noConversion"/>
  </si>
  <si>
    <t>FKTM</t>
    <phoneticPr fontId="1" type="noConversion"/>
  </si>
  <si>
    <t>Purges Master coul</t>
    <phoneticPr fontId="1" type="noConversion"/>
  </si>
  <si>
    <t>AMC</t>
    <phoneticPr fontId="1" type="noConversion"/>
  </si>
  <si>
    <t>Fournisseur</t>
  </si>
  <si>
    <t>Matières</t>
  </si>
  <si>
    <t>Poids</t>
  </si>
  <si>
    <t>JPC030913</t>
    <phoneticPr fontId="1" type="noConversion"/>
  </si>
  <si>
    <t>VACHER</t>
    <phoneticPr fontId="1" type="noConversion"/>
  </si>
  <si>
    <t>FKTM</t>
    <phoneticPr fontId="1" type="noConversion"/>
  </si>
  <si>
    <t>PMMA BN</t>
    <phoneticPr fontId="1" type="noConversion"/>
  </si>
  <si>
    <t>Amatrans</t>
    <phoneticPr fontId="1" type="noConversion"/>
  </si>
  <si>
    <t>Recytherm</t>
    <phoneticPr fontId="1" type="noConversion"/>
  </si>
  <si>
    <t>JPC010913</t>
    <phoneticPr fontId="1" type="noConversion"/>
  </si>
  <si>
    <t>PP broyé coul Aquilux</t>
    <phoneticPr fontId="1" type="noConversion"/>
  </si>
  <si>
    <t>Eurofrance</t>
    <phoneticPr fontId="1" type="noConversion"/>
  </si>
  <si>
    <t>JPC020913</t>
    <phoneticPr fontId="1" type="noConversion"/>
  </si>
  <si>
    <t>BPI</t>
    <phoneticPr fontId="1" type="noConversion"/>
  </si>
  <si>
    <t>Film PEBD vulca</t>
    <phoneticPr fontId="1" type="noConversion"/>
  </si>
  <si>
    <t>SL131001</t>
  </si>
  <si>
    <t>GEOPOLY</t>
  </si>
  <si>
    <t>PP Racks Noir</t>
  </si>
  <si>
    <t>Client</t>
  </si>
  <si>
    <t>SL131002</t>
  </si>
  <si>
    <t>M.Co MCo/Tonne</t>
    <phoneticPr fontId="1" type="noConversion"/>
  </si>
  <si>
    <t xml:space="preserve">C.A </t>
    <phoneticPr fontId="1" type="noConversion"/>
  </si>
  <si>
    <t>N° Facture</t>
    <phoneticPr fontId="1" type="noConversion"/>
  </si>
  <si>
    <t>07-1013</t>
    <phoneticPr fontId="1" type="noConversion"/>
  </si>
  <si>
    <t>01-1013</t>
    <phoneticPr fontId="1" type="noConversion"/>
  </si>
  <si>
    <t>05-1013</t>
    <phoneticPr fontId="1" type="noConversion"/>
  </si>
  <si>
    <t>04-1013</t>
    <phoneticPr fontId="1" type="noConversion"/>
  </si>
  <si>
    <t>06-1013</t>
    <phoneticPr fontId="1" type="noConversion"/>
  </si>
  <si>
    <t>21/10 8H00</t>
  </si>
  <si>
    <t>SLY CONSEIL</t>
  </si>
  <si>
    <t>FUKUTOMI</t>
  </si>
  <si>
    <t>APET Thermo Doré en balle</t>
  </si>
  <si>
    <t>Amatrans</t>
  </si>
  <si>
    <t>SL131003</t>
  </si>
  <si>
    <t>21/10 13H30</t>
  </si>
  <si>
    <t>APET Thermo doré en balle</t>
  </si>
  <si>
    <t>CH20</t>
  </si>
  <si>
    <t>ARFP</t>
  </si>
  <si>
    <t>Lot Thermo en caisse carton</t>
  </si>
  <si>
    <t>STBR</t>
  </si>
  <si>
    <t>SL131005</t>
  </si>
  <si>
    <t>BUTIN</t>
  </si>
  <si>
    <t>GREEN CONSULTING</t>
  </si>
  <si>
    <t>PEHD Broyé (Casiers) rouge</t>
  </si>
  <si>
    <t>Clt</t>
  </si>
  <si>
    <t>RECYTHERM</t>
  </si>
  <si>
    <t>AMC</t>
  </si>
  <si>
    <t>PVC Broyé (carte bancaire)</t>
  </si>
  <si>
    <t>Eurofrance</t>
    <phoneticPr fontId="1" type="noConversion"/>
  </si>
  <si>
    <t>geopoly</t>
    <phoneticPr fontId="1" type="noConversion"/>
  </si>
  <si>
    <t>SL131010</t>
    <phoneticPr fontId="1" type="noConversion"/>
  </si>
  <si>
    <t>25/10 8h30</t>
    <phoneticPr fontId="1" type="noConversion"/>
  </si>
  <si>
    <t>Prestation CO</t>
    <phoneticPr fontId="1" type="noConversion"/>
  </si>
  <si>
    <t>BP</t>
    <phoneticPr fontId="1" type="noConversion"/>
  </si>
  <si>
    <t>P.A</t>
    <phoneticPr fontId="1" type="noConversion"/>
  </si>
  <si>
    <t>P.V</t>
    <phoneticPr fontId="1" type="noConversion"/>
  </si>
  <si>
    <t xml:space="preserve"> SEPT.</t>
    <phoneticPr fontId="1" type="noConversion"/>
  </si>
  <si>
    <t>JPC051013</t>
    <phoneticPr fontId="1" type="noConversion"/>
  </si>
  <si>
    <t>FKTM</t>
    <phoneticPr fontId="1" type="noConversion"/>
  </si>
  <si>
    <t>Cosmétic pieces mixtes</t>
    <phoneticPr fontId="1" type="noConversion"/>
  </si>
  <si>
    <t>Amatrans</t>
    <phoneticPr fontId="1" type="noConversion"/>
  </si>
  <si>
    <t>SL131006</t>
    <phoneticPr fontId="1" type="noConversion"/>
  </si>
  <si>
    <t>GEOPOLY/CIFRA</t>
    <phoneticPr fontId="1" type="noConversion"/>
  </si>
  <si>
    <t>SL131011</t>
    <phoneticPr fontId="1" type="noConversion"/>
  </si>
  <si>
    <t>PMV :</t>
    <phoneticPr fontId="1" type="noConversion"/>
  </si>
  <si>
    <t>100 T</t>
    <phoneticPr fontId="1" type="noConversion"/>
  </si>
  <si>
    <t>PEBD 100% nat en balles</t>
    <phoneticPr fontId="1" type="noConversion"/>
  </si>
  <si>
    <t>TND</t>
    <phoneticPr fontId="1" type="noConversion"/>
  </si>
  <si>
    <t>Easy logistique</t>
    <phoneticPr fontId="1" type="noConversion"/>
  </si>
  <si>
    <t>SL131012</t>
    <phoneticPr fontId="1" type="noConversion"/>
  </si>
  <si>
    <t>Pièces cosmétiques</t>
    <phoneticPr fontId="1" type="noConversion"/>
  </si>
  <si>
    <t>PMV :</t>
    <phoneticPr fontId="1" type="noConversion"/>
  </si>
  <si>
    <t>387€/T</t>
    <phoneticPr fontId="1" type="noConversion"/>
  </si>
  <si>
    <t>geopoly</t>
    <phoneticPr fontId="1" type="noConversion"/>
  </si>
  <si>
    <t>Prestation CO</t>
    <phoneticPr fontId="1" type="noConversion"/>
  </si>
  <si>
    <t>150 T</t>
    <phoneticPr fontId="1" type="noConversion"/>
  </si>
  <si>
    <t>RECYTHERM</t>
    <phoneticPr fontId="1" type="noConversion"/>
  </si>
  <si>
    <t>APET Thermo doré</t>
    <phoneticPr fontId="1" type="noConversion"/>
  </si>
  <si>
    <t xml:space="preserve">C.A </t>
    <phoneticPr fontId="1" type="noConversion"/>
  </si>
  <si>
    <t>FKTM</t>
    <phoneticPr fontId="1" type="noConversion"/>
  </si>
  <si>
    <t>AMC</t>
    <phoneticPr fontId="1" type="noConversion"/>
  </si>
  <si>
    <t>VACHER</t>
    <phoneticPr fontId="1" type="noConversion"/>
  </si>
  <si>
    <t>RECYTHERM</t>
    <phoneticPr fontId="1" type="noConversion"/>
  </si>
  <si>
    <t>13-1013</t>
    <phoneticPr fontId="1" type="noConversion"/>
  </si>
  <si>
    <t>EUROFRANCE</t>
  </si>
  <si>
    <t>SL131102</t>
  </si>
  <si>
    <t>PEHD Broyé Casier rouge</t>
  </si>
  <si>
    <t>clt</t>
  </si>
  <si>
    <t>TT PLAST</t>
  </si>
  <si>
    <t>16-1013</t>
  </si>
  <si>
    <t>SL131103</t>
  </si>
  <si>
    <t>15-1013</t>
  </si>
  <si>
    <t>17-1013</t>
  </si>
  <si>
    <t>JPC081013</t>
  </si>
  <si>
    <t>Eurofrance</t>
  </si>
  <si>
    <t>18-1113</t>
  </si>
  <si>
    <t>19-1113</t>
  </si>
  <si>
    <t>20-1113</t>
  </si>
  <si>
    <t>21-1113</t>
  </si>
  <si>
    <t>COVED</t>
  </si>
  <si>
    <t>TRIOPLAST</t>
  </si>
  <si>
    <t>PEBD Sacs imprimés</t>
  </si>
  <si>
    <t>PB131001</t>
  </si>
  <si>
    <t>22-1113</t>
  </si>
  <si>
    <t>23-1113</t>
  </si>
  <si>
    <t>BPI</t>
  </si>
  <si>
    <t>SL131104</t>
  </si>
  <si>
    <t>PEBD Film Vulca (balles)</t>
  </si>
  <si>
    <t>CHÂTEAU D'EAU
Franconville</t>
  </si>
  <si>
    <t>PP racks Noir</t>
  </si>
  <si>
    <t>DECEMBRE 2013</t>
  </si>
  <si>
    <t>BUTIN/TAFANEL</t>
  </si>
  <si>
    <t>PEHD Casiers broyé</t>
  </si>
  <si>
    <t>CHÂTEAU D'EAU (Aquapyrénées)</t>
  </si>
  <si>
    <t>SL131201</t>
  </si>
  <si>
    <t>SL131105</t>
  </si>
  <si>
    <t>GALLOO</t>
  </si>
  <si>
    <t>PVC Chutes</t>
  </si>
  <si>
    <t>SL131106</t>
  </si>
  <si>
    <t>24-1113</t>
  </si>
  <si>
    <t>SL131202</t>
  </si>
  <si>
    <t>PEHD Broyé Injection</t>
  </si>
  <si>
    <t>25-1213</t>
  </si>
  <si>
    <t>26-1213</t>
  </si>
  <si>
    <t>SL131203</t>
  </si>
  <si>
    <t>SLY CONSEIL (Aproval)</t>
  </si>
  <si>
    <t>APET Thermo Nat/PVC</t>
  </si>
  <si>
    <t>QCL</t>
  </si>
  <si>
    <t>6 palettes de PVC Blister   Nat</t>
  </si>
  <si>
    <t>ISOMUR</t>
  </si>
  <si>
    <t>PEBD Sac Imprimé</t>
  </si>
  <si>
    <t>PB131201</t>
  </si>
  <si>
    <t>SEML DU CONFLUENT</t>
  </si>
  <si>
    <t>FKTM</t>
  </si>
  <si>
    <t>PEHD Tubes</t>
  </si>
  <si>
    <t>PEHD goutteurs</t>
  </si>
  <si>
    <t>PEHD filets blanc agricoles</t>
  </si>
  <si>
    <t>PEBD Film Coul &amp; nat</t>
  </si>
  <si>
    <t>27-1213</t>
  </si>
  <si>
    <t>SL131204</t>
  </si>
  <si>
    <t>PEBD Film 95% naturel en balle</t>
  </si>
  <si>
    <t xml:space="preserve">FILM PEBD COULEUR  </t>
  </si>
  <si>
    <t>ARIEGE DECHET</t>
  </si>
  <si>
    <t>VACHER</t>
  </si>
  <si>
    <t>PEBD BIDULES</t>
  </si>
  <si>
    <t>PB131202</t>
  </si>
  <si>
    <t>SL131205</t>
  </si>
  <si>
    <t>28-1213</t>
  </si>
  <si>
    <t>18/12 14H00</t>
  </si>
  <si>
    <t>18/12 8H00</t>
  </si>
  <si>
    <t>PB131203</t>
  </si>
  <si>
    <t>PB131205</t>
  </si>
  <si>
    <t>CHÂTEAU D'EAU</t>
  </si>
  <si>
    <t>PC Bonbonnes broyées</t>
  </si>
  <si>
    <t>SL131206</t>
  </si>
  <si>
    <t>UTPM</t>
  </si>
  <si>
    <t>PEHD Roto</t>
  </si>
  <si>
    <t>(STBR)140€</t>
  </si>
  <si>
    <t>STAM 250€</t>
  </si>
  <si>
    <t>GAVAND</t>
  </si>
  <si>
    <t>Purges Master couleur vrac</t>
  </si>
  <si>
    <t>JPC011213</t>
  </si>
  <si>
    <t>JPC021213</t>
  </si>
  <si>
    <t>JPC031213</t>
  </si>
  <si>
    <t>30-1213</t>
  </si>
  <si>
    <t>23/12 8H</t>
  </si>
  <si>
    <t>23/12 13H30</t>
  </si>
  <si>
    <t>24/12 8H</t>
  </si>
  <si>
    <t>31-1213</t>
  </si>
  <si>
    <t>APET Thermo Doré balles</t>
  </si>
  <si>
    <t>SL131209</t>
  </si>
  <si>
    <t>32-1213</t>
  </si>
  <si>
    <t>26/12 8H00</t>
  </si>
  <si>
    <t>33-1213</t>
  </si>
  <si>
    <t>34-1213</t>
  </si>
  <si>
    <t>35-1213</t>
  </si>
  <si>
    <t>36-1213</t>
  </si>
  <si>
    <t>37-1213</t>
  </si>
  <si>
    <t>38-1213</t>
  </si>
  <si>
    <t>31/12 9H00</t>
  </si>
  <si>
    <t>39-1213</t>
  </si>
  <si>
    <t>APET Thermo Nat pollué PVC</t>
  </si>
  <si>
    <t>41-1213</t>
  </si>
  <si>
    <t>387€/T</t>
  </si>
  <si>
    <t>Avoir FKT de 58,40€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</si>
</sst>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mmmm\-yy"/>
    <numFmt numFmtId="165" formatCode="0.000"/>
    <numFmt numFmtId="166" formatCode="#,##0.000"/>
    <numFmt numFmtId="167" formatCode="#,##0.00&quot;€&quot;"/>
  </numFmts>
  <fonts count="19" x14ac:knownFonts="1">
    <font>
      <sz val="10"/>
      <name val="Verdana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Verdana"/>
      <family val="2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b/>
      <sz val="9"/>
      <name val="Verdana"/>
      <family val="2"/>
    </font>
    <font>
      <b/>
      <sz val="9"/>
      <name val="Arial"/>
      <family val="2"/>
    </font>
    <font>
      <i/>
      <sz val="9"/>
      <name val="Verdana"/>
      <family val="2"/>
    </font>
    <font>
      <i/>
      <sz val="9"/>
      <color rgb="FFFF0000"/>
      <name val="Calibri"/>
      <family val="2"/>
    </font>
    <font>
      <sz val="9"/>
      <color rgb="FFFF0000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4"/>
      <name val="Calibri"/>
      <family val="2"/>
    </font>
    <font>
      <b/>
      <sz val="9"/>
      <color rgb="FFFF0000"/>
      <name val="Calibri"/>
      <family val="2"/>
    </font>
    <font>
      <sz val="10"/>
      <name val="Verdan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21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2" fillId="0" borderId="0" xfId="0" applyFont="1" applyFill="1"/>
    <xf numFmtId="0" fontId="6" fillId="3" borderId="0" xfId="0" applyFont="1" applyFill="1"/>
    <xf numFmtId="0" fontId="6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65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2" fontId="2" fillId="2" borderId="5" xfId="0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2" fontId="3" fillId="2" borderId="10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0" fontId="3" fillId="3" borderId="0" xfId="0" applyFont="1" applyFill="1"/>
    <xf numFmtId="2" fontId="3" fillId="2" borderId="18" xfId="0" applyNumberFormat="1" applyFont="1" applyFill="1" applyBorder="1" applyAlignment="1">
      <alignment horizontal="center"/>
    </xf>
    <xf numFmtId="0" fontId="3" fillId="0" borderId="0" xfId="0" applyFont="1"/>
    <xf numFmtId="0" fontId="2" fillId="2" borderId="13" xfId="0" applyFont="1" applyFill="1" applyBorder="1"/>
    <xf numFmtId="0" fontId="2" fillId="2" borderId="14" xfId="0" applyFont="1" applyFill="1" applyBorder="1"/>
    <xf numFmtId="0" fontId="3" fillId="2" borderId="14" xfId="0" applyFont="1" applyFill="1" applyBorder="1" applyAlignment="1">
      <alignment horizontal="right"/>
    </xf>
    <xf numFmtId="167" fontId="3" fillId="2" borderId="14" xfId="0" applyNumberFormat="1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10" fontId="3" fillId="2" borderId="15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/>
    <xf numFmtId="2" fontId="3" fillId="2" borderId="1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3" borderId="0" xfId="0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8" fillId="3" borderId="0" xfId="0" applyFont="1" applyFill="1"/>
    <xf numFmtId="0" fontId="8" fillId="0" borderId="0" xfId="0" applyFon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right" vertical="center"/>
    </xf>
    <xf numFmtId="1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9" fillId="3" borderId="0" xfId="0" applyFont="1" applyFill="1"/>
    <xf numFmtId="0" fontId="9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9" fillId="3" borderId="0" xfId="0" applyFont="1" applyFill="1" applyAlignment="1">
      <alignment horizontal="center"/>
    </xf>
    <xf numFmtId="0" fontId="9" fillId="0" borderId="0" xfId="0" applyFont="1" applyFill="1"/>
    <xf numFmtId="16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2" fontId="4" fillId="2" borderId="5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4" fillId="2" borderId="16" xfId="0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/>
    </xf>
    <xf numFmtId="3" fontId="3" fillId="4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" fontId="3" fillId="0" borderId="1" xfId="0" applyNumberFormat="1" applyFont="1" applyBorder="1" applyAlignment="1">
      <alignment horizontal="left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16" fontId="1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165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0" borderId="12" xfId="0" applyFont="1" applyBorder="1" applyAlignment="1">
      <alignment horizontal="left"/>
    </xf>
    <xf numFmtId="165" fontId="3" fillId="0" borderId="12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Border="1" applyAlignment="1">
      <alignment horizontal="center" vertical="center"/>
    </xf>
    <xf numFmtId="16" fontId="1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" fontId="16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" fontId="16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16" fillId="0" borderId="12" xfId="0" applyNumberFormat="1" applyFont="1" applyBorder="1" applyAlignment="1">
      <alignment horizontal="center" vertical="center"/>
    </xf>
    <xf numFmtId="6" fontId="2" fillId="4" borderId="0" xfId="0" applyNumberFormat="1" applyFont="1" applyFill="1"/>
    <xf numFmtId="0" fontId="3" fillId="0" borderId="2" xfId="0" applyFont="1" applyBorder="1" applyAlignment="1">
      <alignment horizontal="center" vertical="center"/>
    </xf>
    <xf numFmtId="0" fontId="7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/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/>
    <xf numFmtId="164" fontId="2" fillId="2" borderId="7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/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/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/>
    <xf numFmtId="164" fontId="15" fillId="2" borderId="7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/>
    <xf numFmtId="164" fontId="15" fillId="2" borderId="9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/>
    <xf numFmtId="16" fontId="3" fillId="0" borderId="12" xfId="0" applyNumberFormat="1" applyFont="1" applyBorder="1" applyAlignment="1">
      <alignment horizontal="center" vertical="center"/>
    </xf>
    <xf numFmtId="16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16" fillId="0" borderId="12" xfId="0" applyNumberFormat="1" applyFont="1" applyBorder="1" applyAlignment="1">
      <alignment horizontal="center" vertical="center"/>
    </xf>
    <xf numFmtId="16" fontId="16" fillId="0" borderId="21" xfId="0" applyNumberFormat="1" applyFont="1" applyBorder="1" applyAlignment="1">
      <alignment horizontal="center" vertical="center"/>
    </xf>
    <xf numFmtId="16" fontId="16" fillId="0" borderId="20" xfId="0" applyNumberFormat="1" applyFont="1" applyBorder="1" applyAlignment="1">
      <alignment horizontal="center" vertical="center"/>
    </xf>
    <xf numFmtId="16" fontId="3" fillId="0" borderId="2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125" workbookViewId="0">
      <pane ySplit="7" topLeftCell="A8" activePane="bottomLeft" state="frozen"/>
      <selection activeCell="G12" activeCellId="1" sqref="G12 G12"/>
      <selection pane="bottomLeft" activeCell="O36" sqref="O36"/>
    </sheetView>
  </sheetViews>
  <sheetFormatPr baseColWidth="10" defaultRowHeight="11.25" x14ac:dyDescent="0.15"/>
  <cols>
    <col min="1" max="2" width="7.375" style="57" bestFit="1" customWidth="1"/>
    <col min="3" max="3" width="10.5" style="57" bestFit="1" customWidth="1"/>
    <col min="4" max="4" width="11.25" style="57" bestFit="1" customWidth="1"/>
    <col min="5" max="5" width="13.875" style="57" bestFit="1" customWidth="1"/>
    <col min="6" max="6" width="18.75" style="57" bestFit="1" customWidth="1"/>
    <col min="7" max="7" width="7" style="57" customWidth="1"/>
    <col min="8" max="8" width="3.875" style="57" customWidth="1"/>
    <col min="9" max="9" width="4.5" style="57" customWidth="1"/>
    <col min="10" max="10" width="8.75" style="57" bestFit="1" customWidth="1"/>
    <col min="11" max="11" width="5.75" style="57" bestFit="1" customWidth="1"/>
    <col min="12" max="12" width="10.75" style="57" customWidth="1"/>
    <col min="13" max="13" width="6.5" style="57" bestFit="1" customWidth="1"/>
    <col min="14" max="14" width="0.875" style="57" customWidth="1"/>
    <col min="15" max="15" width="8.75" style="57" customWidth="1"/>
    <col min="16" max="16384" width="11" style="57"/>
  </cols>
  <sheetData>
    <row r="1" spans="1:15" ht="12" thickBot="1" x14ac:dyDescent="0.2"/>
    <row r="2" spans="1:15" x14ac:dyDescent="0.15">
      <c r="A2" s="181">
        <v>40086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  <c r="O2" s="190" t="s">
        <v>100</v>
      </c>
    </row>
    <row r="3" spans="1:15" x14ac:dyDescent="0.15">
      <c r="A3" s="184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6"/>
      <c r="O3" s="191"/>
    </row>
    <row r="4" spans="1:15" ht="12" thickBot="1" x14ac:dyDescent="0.2">
      <c r="A4" s="187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  <c r="O4" s="192"/>
    </row>
    <row r="6" spans="1:15" ht="12" thickBot="1" x14ac:dyDescent="0.2"/>
    <row r="7" spans="1:15" s="13" customFormat="1" ht="24.75" thickBot="1" x14ac:dyDescent="0.25">
      <c r="A7" s="7" t="s">
        <v>13</v>
      </c>
      <c r="B7" s="7" t="s">
        <v>69</v>
      </c>
      <c r="C7" s="8" t="s">
        <v>14</v>
      </c>
      <c r="D7" s="9" t="s">
        <v>47</v>
      </c>
      <c r="E7" s="10" t="s">
        <v>17</v>
      </c>
      <c r="F7" s="9" t="s">
        <v>48</v>
      </c>
      <c r="G7" s="9" t="s">
        <v>49</v>
      </c>
      <c r="H7" s="9" t="s">
        <v>101</v>
      </c>
      <c r="I7" s="9" t="s">
        <v>102</v>
      </c>
      <c r="J7" s="9" t="s">
        <v>15</v>
      </c>
      <c r="K7" s="9" t="s">
        <v>16</v>
      </c>
      <c r="L7" s="11" t="s">
        <v>67</v>
      </c>
      <c r="M7" s="9" t="s">
        <v>68</v>
      </c>
      <c r="N7" s="2"/>
      <c r="O7" s="12" t="s">
        <v>103</v>
      </c>
    </row>
    <row r="8" spans="1:15" s="62" customFormat="1" ht="12" customHeight="1" x14ac:dyDescent="0.2">
      <c r="A8" s="197" t="s">
        <v>50</v>
      </c>
      <c r="B8" s="59" t="s">
        <v>71</v>
      </c>
      <c r="C8" s="4"/>
      <c r="D8" s="4" t="s">
        <v>51</v>
      </c>
      <c r="E8" s="4" t="s">
        <v>52</v>
      </c>
      <c r="F8" s="60" t="s">
        <v>53</v>
      </c>
      <c r="G8" s="103">
        <v>4.0629999999999997</v>
      </c>
      <c r="H8" s="4">
        <v>560</v>
      </c>
      <c r="I8" s="4">
        <v>700</v>
      </c>
      <c r="J8" s="4" t="s">
        <v>54</v>
      </c>
      <c r="K8" s="4">
        <v>265</v>
      </c>
      <c r="L8" s="4">
        <f t="shared" ref="L8:L22" si="0">(I8-H8)*G8-K8</f>
        <v>303.81999999999994</v>
      </c>
      <c r="M8" s="107">
        <f t="shared" ref="M8:M22" si="1">G8*I8</f>
        <v>2844.1</v>
      </c>
      <c r="N8" s="61"/>
    </row>
    <row r="9" spans="1:15" s="62" customFormat="1" ht="12" customHeight="1" x14ac:dyDescent="0.2">
      <c r="A9" s="198"/>
      <c r="B9" s="59"/>
      <c r="C9" s="4"/>
      <c r="D9" s="4"/>
      <c r="E9" s="4"/>
      <c r="F9" s="60" t="s">
        <v>19</v>
      </c>
      <c r="G9" s="103">
        <v>16.041</v>
      </c>
      <c r="H9" s="4">
        <v>560</v>
      </c>
      <c r="I9" s="4">
        <v>590</v>
      </c>
      <c r="J9" s="4" t="s">
        <v>20</v>
      </c>
      <c r="K9" s="4">
        <v>200</v>
      </c>
      <c r="L9" s="4">
        <f t="shared" si="0"/>
        <v>281.23</v>
      </c>
      <c r="M9" s="107">
        <f t="shared" si="1"/>
        <v>9464.19</v>
      </c>
      <c r="N9" s="61"/>
    </row>
    <row r="10" spans="1:15" s="62" customFormat="1" ht="12" customHeight="1" x14ac:dyDescent="0.2">
      <c r="A10" s="199"/>
      <c r="B10" s="59"/>
      <c r="C10" s="4"/>
      <c r="D10" s="4"/>
      <c r="E10" s="4"/>
      <c r="F10" s="60" t="s">
        <v>21</v>
      </c>
      <c r="G10" s="103">
        <v>6.0259999999999998</v>
      </c>
      <c r="H10" s="4">
        <v>560</v>
      </c>
      <c r="I10" s="4">
        <v>700</v>
      </c>
      <c r="J10" s="4" t="s">
        <v>20</v>
      </c>
      <c r="K10" s="4">
        <v>265</v>
      </c>
      <c r="L10" s="4">
        <f t="shared" si="0"/>
        <v>578.64</v>
      </c>
      <c r="M10" s="107">
        <f t="shared" si="1"/>
        <v>4218.2</v>
      </c>
      <c r="N10" s="61"/>
    </row>
    <row r="11" spans="1:15" s="62" customFormat="1" ht="12" customHeight="1" x14ac:dyDescent="0.2">
      <c r="A11" s="4" t="s">
        <v>22</v>
      </c>
      <c r="B11" s="59" t="s">
        <v>7</v>
      </c>
      <c r="C11" s="4"/>
      <c r="D11" s="4" t="s">
        <v>23</v>
      </c>
      <c r="E11" s="4" t="s">
        <v>44</v>
      </c>
      <c r="F11" s="4" t="s">
        <v>45</v>
      </c>
      <c r="G11" s="109">
        <v>16.88</v>
      </c>
      <c r="H11" s="63">
        <v>0</v>
      </c>
      <c r="I11" s="64">
        <v>50</v>
      </c>
      <c r="J11" s="4" t="s">
        <v>46</v>
      </c>
      <c r="K11" s="129">
        <v>700</v>
      </c>
      <c r="L11" s="63">
        <f t="shared" si="0"/>
        <v>144</v>
      </c>
      <c r="M11" s="107">
        <f t="shared" si="1"/>
        <v>844</v>
      </c>
      <c r="N11" s="61"/>
    </row>
    <row r="12" spans="1:15" s="62" customFormat="1" ht="12" customHeight="1" x14ac:dyDescent="0.2">
      <c r="A12" s="4"/>
      <c r="B12" s="59" t="s">
        <v>8</v>
      </c>
      <c r="C12" s="4"/>
      <c r="D12" s="4" t="s">
        <v>23</v>
      </c>
      <c r="E12" s="4" t="s">
        <v>44</v>
      </c>
      <c r="F12" s="4" t="s">
        <v>45</v>
      </c>
      <c r="G12" s="109">
        <v>20.88</v>
      </c>
      <c r="H12" s="63">
        <v>0</v>
      </c>
      <c r="I12" s="64">
        <v>50</v>
      </c>
      <c r="J12" s="4" t="s">
        <v>46</v>
      </c>
      <c r="K12" s="129">
        <v>700</v>
      </c>
      <c r="L12" s="63">
        <f t="shared" si="0"/>
        <v>344</v>
      </c>
      <c r="M12" s="107">
        <f t="shared" si="1"/>
        <v>1044</v>
      </c>
      <c r="N12" s="61"/>
    </row>
    <row r="13" spans="1:15" s="62" customFormat="1" ht="12" customHeight="1" x14ac:dyDescent="0.2">
      <c r="A13" s="4" t="s">
        <v>59</v>
      </c>
      <c r="B13" s="59" t="s">
        <v>72</v>
      </c>
      <c r="C13" s="4"/>
      <c r="D13" s="4" t="s">
        <v>51</v>
      </c>
      <c r="E13" s="4" t="s">
        <v>60</v>
      </c>
      <c r="F13" s="60" t="s">
        <v>61</v>
      </c>
      <c r="G13" s="103">
        <v>19.16</v>
      </c>
      <c r="H13" s="4">
        <v>410</v>
      </c>
      <c r="I13" s="4">
        <v>540</v>
      </c>
      <c r="J13" s="4" t="s">
        <v>58</v>
      </c>
      <c r="K13" s="129">
        <v>2125</v>
      </c>
      <c r="L13" s="63">
        <f t="shared" si="0"/>
        <v>365.80000000000018</v>
      </c>
      <c r="M13" s="107">
        <f t="shared" si="1"/>
        <v>10346.4</v>
      </c>
      <c r="N13" s="61"/>
    </row>
    <row r="14" spans="1:15" s="62" customFormat="1" ht="12" customHeight="1" x14ac:dyDescent="0.2">
      <c r="A14" s="4" t="s">
        <v>56</v>
      </c>
      <c r="B14" s="59" t="s">
        <v>73</v>
      </c>
      <c r="C14" s="4"/>
      <c r="D14" s="4" t="s">
        <v>51</v>
      </c>
      <c r="E14" s="4" t="s">
        <v>55</v>
      </c>
      <c r="F14" s="60" t="s">
        <v>57</v>
      </c>
      <c r="G14" s="103">
        <v>11.871</v>
      </c>
      <c r="H14" s="4">
        <v>570</v>
      </c>
      <c r="I14" s="4">
        <v>670</v>
      </c>
      <c r="J14" s="4" t="s">
        <v>95</v>
      </c>
      <c r="K14" s="129">
        <v>720</v>
      </c>
      <c r="L14" s="63">
        <f t="shared" si="0"/>
        <v>467.10000000000014</v>
      </c>
      <c r="M14" s="107">
        <f t="shared" si="1"/>
        <v>7953.5700000000006</v>
      </c>
      <c r="N14" s="61"/>
    </row>
    <row r="15" spans="1:15" s="62" customFormat="1" ht="12" customHeight="1" x14ac:dyDescent="0.2">
      <c r="A15" s="4" t="s">
        <v>104</v>
      </c>
      <c r="B15" s="59" t="s">
        <v>74</v>
      </c>
      <c r="C15" s="4"/>
      <c r="D15" s="4" t="s">
        <v>51</v>
      </c>
      <c r="E15" s="4" t="s">
        <v>105</v>
      </c>
      <c r="F15" s="60" t="s">
        <v>106</v>
      </c>
      <c r="G15" s="103">
        <v>16.847999999999999</v>
      </c>
      <c r="H15" s="4">
        <v>50</v>
      </c>
      <c r="I15" s="4">
        <v>130</v>
      </c>
      <c r="J15" s="4" t="s">
        <v>107</v>
      </c>
      <c r="K15" s="4">
        <v>730</v>
      </c>
      <c r="L15" s="63">
        <f t="shared" si="0"/>
        <v>617.83999999999992</v>
      </c>
      <c r="M15" s="107">
        <f t="shared" si="1"/>
        <v>2190.2399999999998</v>
      </c>
      <c r="N15" s="61"/>
    </row>
    <row r="16" spans="1:15" s="72" customFormat="1" ht="12" customHeight="1" x14ac:dyDescent="0.2">
      <c r="A16" s="4" t="s">
        <v>66</v>
      </c>
      <c r="B16" s="59" t="s">
        <v>30</v>
      </c>
      <c r="C16" s="68" t="s">
        <v>75</v>
      </c>
      <c r="D16" s="4" t="s">
        <v>76</v>
      </c>
      <c r="E16" s="4" t="s">
        <v>77</v>
      </c>
      <c r="F16" s="69" t="s">
        <v>78</v>
      </c>
      <c r="G16" s="110">
        <v>23.1</v>
      </c>
      <c r="H16" s="5">
        <v>7</v>
      </c>
      <c r="I16" s="5">
        <v>80</v>
      </c>
      <c r="J16" s="4" t="s">
        <v>79</v>
      </c>
      <c r="K16" s="70">
        <v>520</v>
      </c>
      <c r="L16" s="63">
        <f t="shared" si="0"/>
        <v>1166.3000000000002</v>
      </c>
      <c r="M16" s="107">
        <f t="shared" si="1"/>
        <v>1848</v>
      </c>
      <c r="N16" s="71"/>
    </row>
    <row r="17" spans="1:15" s="72" customFormat="1" ht="12" customHeight="1" x14ac:dyDescent="0.2">
      <c r="A17" s="4" t="s">
        <v>80</v>
      </c>
      <c r="B17" s="59" t="s">
        <v>31</v>
      </c>
      <c r="C17" s="68" t="s">
        <v>81</v>
      </c>
      <c r="D17" s="4" t="s">
        <v>76</v>
      </c>
      <c r="E17" s="4" t="s">
        <v>77</v>
      </c>
      <c r="F17" s="69" t="s">
        <v>82</v>
      </c>
      <c r="G17" s="110">
        <v>26.82</v>
      </c>
      <c r="H17" s="5">
        <v>7</v>
      </c>
      <c r="I17" s="5">
        <v>80</v>
      </c>
      <c r="J17" s="4" t="s">
        <v>79</v>
      </c>
      <c r="K17" s="70">
        <v>520</v>
      </c>
      <c r="L17" s="63">
        <f t="shared" si="0"/>
        <v>1437.8600000000001</v>
      </c>
      <c r="M17" s="107">
        <f t="shared" si="1"/>
        <v>2145.6</v>
      </c>
      <c r="N17" s="71"/>
    </row>
    <row r="18" spans="1:15" s="72" customFormat="1" ht="12" customHeight="1" x14ac:dyDescent="0.2">
      <c r="A18" s="4" t="s">
        <v>97</v>
      </c>
      <c r="B18" s="59" t="s">
        <v>9</v>
      </c>
      <c r="C18" s="68" t="s">
        <v>98</v>
      </c>
      <c r="D18" s="4" t="s">
        <v>76</v>
      </c>
      <c r="E18" s="4" t="s">
        <v>77</v>
      </c>
      <c r="F18" s="69" t="s">
        <v>82</v>
      </c>
      <c r="G18" s="110">
        <v>26.995999999999999</v>
      </c>
      <c r="H18" s="5">
        <v>7</v>
      </c>
      <c r="I18" s="5">
        <v>80</v>
      </c>
      <c r="J18" s="4" t="s">
        <v>79</v>
      </c>
      <c r="K18" s="70">
        <v>520</v>
      </c>
      <c r="L18" s="63">
        <f t="shared" si="0"/>
        <v>1450.7079999999999</v>
      </c>
      <c r="M18" s="107">
        <f t="shared" si="1"/>
        <v>2159.6799999999998</v>
      </c>
      <c r="N18" s="71"/>
    </row>
    <row r="19" spans="1:15" s="76" customFormat="1" ht="12" customHeight="1" x14ac:dyDescent="0.2">
      <c r="A19" s="5" t="s">
        <v>87</v>
      </c>
      <c r="B19" s="73" t="s">
        <v>29</v>
      </c>
      <c r="C19" s="5" t="s">
        <v>26</v>
      </c>
      <c r="D19" s="5" t="s">
        <v>88</v>
      </c>
      <c r="E19" s="5" t="s">
        <v>89</v>
      </c>
      <c r="F19" s="74" t="s">
        <v>90</v>
      </c>
      <c r="G19" s="103">
        <v>23.71</v>
      </c>
      <c r="H19" s="5">
        <v>520</v>
      </c>
      <c r="I19" s="5">
        <v>800</v>
      </c>
      <c r="J19" s="5" t="s">
        <v>91</v>
      </c>
      <c r="K19" s="5">
        <v>0</v>
      </c>
      <c r="L19" s="63">
        <f t="shared" si="0"/>
        <v>6638.8</v>
      </c>
      <c r="M19" s="107">
        <f t="shared" si="1"/>
        <v>18968</v>
      </c>
      <c r="N19" s="75"/>
    </row>
    <row r="20" spans="1:15" s="76" customFormat="1" ht="12" customHeight="1" x14ac:dyDescent="0.2">
      <c r="A20" s="5" t="s">
        <v>24</v>
      </c>
      <c r="B20" s="73" t="s">
        <v>32</v>
      </c>
      <c r="C20" s="77" t="s">
        <v>25</v>
      </c>
      <c r="D20" s="78" t="s">
        <v>92</v>
      </c>
      <c r="E20" s="78" t="s">
        <v>77</v>
      </c>
      <c r="F20" s="79" t="s">
        <v>78</v>
      </c>
      <c r="G20" s="111">
        <v>18.489999999999998</v>
      </c>
      <c r="H20" s="78">
        <v>5</v>
      </c>
      <c r="I20" s="78">
        <v>80</v>
      </c>
      <c r="J20" s="78" t="s">
        <v>93</v>
      </c>
      <c r="K20" s="128">
        <v>795</v>
      </c>
      <c r="L20" s="63">
        <f t="shared" si="0"/>
        <v>591.74999999999977</v>
      </c>
      <c r="M20" s="107">
        <f t="shared" si="1"/>
        <v>1479.1999999999998</v>
      </c>
      <c r="N20" s="71"/>
    </row>
    <row r="21" spans="1:15" s="72" customFormat="1" ht="12" customHeight="1" x14ac:dyDescent="0.2">
      <c r="A21" s="5" t="s">
        <v>0</v>
      </c>
      <c r="B21" s="73" t="s">
        <v>138</v>
      </c>
      <c r="C21" s="77" t="s">
        <v>1</v>
      </c>
      <c r="D21" s="78" t="s">
        <v>92</v>
      </c>
      <c r="E21" s="78" t="s">
        <v>77</v>
      </c>
      <c r="F21" s="79" t="s">
        <v>78</v>
      </c>
      <c r="G21" s="111">
        <v>17.48</v>
      </c>
      <c r="H21" s="78">
        <v>5</v>
      </c>
      <c r="I21" s="78">
        <v>80</v>
      </c>
      <c r="J21" s="78" t="s">
        <v>93</v>
      </c>
      <c r="K21" s="128">
        <v>795</v>
      </c>
      <c r="L21" s="63">
        <f t="shared" si="0"/>
        <v>516</v>
      </c>
      <c r="M21" s="107">
        <f t="shared" si="1"/>
        <v>1398.4</v>
      </c>
      <c r="N21" s="71"/>
    </row>
    <row r="22" spans="1:15" s="72" customFormat="1" ht="12" customHeight="1" x14ac:dyDescent="0.2">
      <c r="A22" s="5" t="s">
        <v>110</v>
      </c>
      <c r="B22" s="73" t="s">
        <v>136</v>
      </c>
      <c r="C22" s="77">
        <v>40116</v>
      </c>
      <c r="D22" s="5" t="s">
        <v>115</v>
      </c>
      <c r="E22" s="5" t="s">
        <v>135</v>
      </c>
      <c r="F22" s="74" t="s">
        <v>113</v>
      </c>
      <c r="G22" s="103">
        <v>13.02</v>
      </c>
      <c r="H22" s="5">
        <v>340</v>
      </c>
      <c r="I22" s="5">
        <v>500</v>
      </c>
      <c r="J22" s="5" t="s">
        <v>114</v>
      </c>
      <c r="K22" s="112">
        <v>240</v>
      </c>
      <c r="L22" s="63">
        <f t="shared" si="0"/>
        <v>1843.1999999999998</v>
      </c>
      <c r="M22" s="107">
        <f t="shared" si="1"/>
        <v>6510</v>
      </c>
      <c r="N22" s="71"/>
    </row>
    <row r="24" spans="1:15" ht="12" customHeight="1" x14ac:dyDescent="0.2">
      <c r="A24" s="81"/>
      <c r="B24" s="82"/>
      <c r="C24" s="81"/>
      <c r="D24" s="81"/>
      <c r="E24" s="81"/>
      <c r="F24" s="83"/>
      <c r="G24" s="84"/>
      <c r="H24" s="81"/>
      <c r="I24" s="81"/>
      <c r="J24" s="81"/>
      <c r="K24" s="81"/>
      <c r="L24" s="55">
        <f>(I24-H24)*G24-K24</f>
        <v>0</v>
      </c>
      <c r="M24" s="6">
        <f>G24*I24</f>
        <v>0</v>
      </c>
      <c r="N24" s="58"/>
      <c r="O24" s="85"/>
    </row>
    <row r="25" spans="1:15" ht="12" customHeight="1" thickBot="1" x14ac:dyDescent="0.25">
      <c r="A25" s="86"/>
      <c r="B25" s="87"/>
      <c r="C25" s="86"/>
      <c r="D25" s="88"/>
      <c r="E25" s="88"/>
      <c r="F25" s="86"/>
      <c r="G25" s="89"/>
      <c r="H25" s="88"/>
      <c r="I25" s="86"/>
      <c r="J25" s="88"/>
      <c r="K25" s="86"/>
      <c r="L25" s="90">
        <f>(I25-H25)*G25-K25</f>
        <v>0</v>
      </c>
      <c r="M25" s="91">
        <f>G25*I25</f>
        <v>0</v>
      </c>
      <c r="N25" s="58"/>
      <c r="O25" s="85"/>
    </row>
    <row r="26" spans="1:15" ht="5.0999999999999996" customHeight="1" x14ac:dyDescent="0.15">
      <c r="A26" s="92"/>
      <c r="B26" s="93"/>
      <c r="C26" s="93"/>
      <c r="D26" s="93"/>
      <c r="E26" s="93"/>
      <c r="F26" s="93"/>
      <c r="G26" s="94"/>
      <c r="H26" s="93"/>
      <c r="I26" s="93"/>
      <c r="J26" s="93"/>
      <c r="K26" s="93"/>
      <c r="L26" s="94"/>
      <c r="M26" s="95"/>
      <c r="N26" s="58"/>
      <c r="O26" s="96"/>
    </row>
    <row r="27" spans="1:15" s="62" customFormat="1" ht="15" customHeight="1" thickBot="1" x14ac:dyDescent="0.25">
      <c r="A27" s="28"/>
      <c r="B27" s="29"/>
      <c r="C27" s="29"/>
      <c r="D27" s="29"/>
      <c r="E27" s="29"/>
      <c r="F27" s="29"/>
      <c r="G27" s="30">
        <f>SUM(G8:G26)</f>
        <v>261.38499999999999</v>
      </c>
      <c r="H27" s="29"/>
      <c r="I27" s="29"/>
      <c r="J27" s="29"/>
      <c r="K27" s="29"/>
      <c r="L27" s="31">
        <f>SUM(L8:L26)</f>
        <v>16747.047999999999</v>
      </c>
      <c r="M27" s="32">
        <f>SUM(M8:M26)</f>
        <v>73413.579999999987</v>
      </c>
      <c r="N27" s="33"/>
      <c r="O27" s="34">
        <v>38700</v>
      </c>
    </row>
    <row r="28" spans="1:15" ht="21.95" customHeight="1" thickBot="1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8" t="s">
        <v>111</v>
      </c>
      <c r="K28" s="39">
        <f>M27/G27</f>
        <v>280.86378330814694</v>
      </c>
      <c r="L28" s="40">
        <f>L27/G27</f>
        <v>64.070424852229465</v>
      </c>
      <c r="M28" s="41">
        <f>L27/M27</f>
        <v>0.22811921173167146</v>
      </c>
      <c r="N28" s="2"/>
      <c r="O28" s="42" t="s">
        <v>230</v>
      </c>
    </row>
    <row r="29" spans="1:15" ht="1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/>
      <c r="O29" s="43"/>
    </row>
    <row r="30" spans="1:15" s="62" customFormat="1" ht="12.75" thickBot="1" x14ac:dyDescent="0.25">
      <c r="A30" s="35"/>
      <c r="B30" s="97" t="s">
        <v>70</v>
      </c>
      <c r="C30" s="35"/>
      <c r="D30" s="35"/>
      <c r="E30" s="44" t="s">
        <v>96</v>
      </c>
      <c r="F30" s="35" t="s">
        <v>99</v>
      </c>
      <c r="G30" s="35"/>
      <c r="H30" s="35"/>
      <c r="I30" s="35"/>
      <c r="J30" s="35"/>
      <c r="K30" s="35"/>
      <c r="L30" s="98">
        <v>1106</v>
      </c>
      <c r="M30" s="98">
        <v>1106</v>
      </c>
      <c r="N30" s="33"/>
      <c r="O30" s="45"/>
    </row>
    <row r="31" spans="1:15" s="62" customFormat="1" ht="12.75" thickBot="1" x14ac:dyDescent="0.25">
      <c r="A31" s="35"/>
      <c r="B31" s="97" t="s">
        <v>70</v>
      </c>
      <c r="C31" s="35"/>
      <c r="D31" s="35"/>
      <c r="E31" s="44" t="s">
        <v>96</v>
      </c>
      <c r="F31" s="35" t="s">
        <v>99</v>
      </c>
      <c r="G31" s="35"/>
      <c r="H31" s="35"/>
      <c r="I31" s="35"/>
      <c r="J31" s="35"/>
      <c r="K31" s="35"/>
      <c r="L31" s="98">
        <v>1600</v>
      </c>
      <c r="M31" s="98">
        <v>1600</v>
      </c>
      <c r="N31" s="33"/>
      <c r="O31" s="42" t="s">
        <v>112</v>
      </c>
    </row>
    <row r="32" spans="1:15" s="80" customFormat="1" ht="12" x14ac:dyDescent="0.2">
      <c r="A32" s="15"/>
      <c r="B32" s="99" t="s">
        <v>4</v>
      </c>
      <c r="C32" s="15"/>
      <c r="D32" s="15"/>
      <c r="E32" s="100" t="s">
        <v>3</v>
      </c>
      <c r="F32" s="15" t="s">
        <v>2</v>
      </c>
      <c r="G32" s="15"/>
      <c r="H32" s="15"/>
      <c r="I32" s="15"/>
      <c r="J32" s="15"/>
      <c r="K32" s="15"/>
      <c r="L32" s="101">
        <v>0</v>
      </c>
      <c r="M32" s="101">
        <v>1260</v>
      </c>
      <c r="N32" s="14"/>
      <c r="O32" s="102"/>
    </row>
    <row r="33" spans="1:15" s="62" customFormat="1" ht="12.75" thickBot="1" x14ac:dyDescent="0.25">
      <c r="A33" s="35"/>
      <c r="B33" s="97" t="s">
        <v>130</v>
      </c>
      <c r="C33" s="35"/>
      <c r="D33" s="35"/>
      <c r="E33" s="44" t="s">
        <v>96</v>
      </c>
      <c r="F33" s="35" t="s">
        <v>99</v>
      </c>
      <c r="G33" s="35"/>
      <c r="H33" s="35"/>
      <c r="I33" s="35"/>
      <c r="J33" s="35"/>
      <c r="K33" s="35"/>
      <c r="L33" s="98">
        <v>2800</v>
      </c>
      <c r="M33" s="98">
        <v>2800</v>
      </c>
      <c r="N33" s="33"/>
      <c r="O33" s="35"/>
    </row>
    <row r="34" spans="1:15" s="62" customFormat="1" ht="12.75" thickBot="1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8">
        <f>SUM(L30:L33)</f>
        <v>5506</v>
      </c>
      <c r="M34" s="49">
        <f>SUM(M30:M33)</f>
        <v>6766</v>
      </c>
      <c r="N34" s="33"/>
      <c r="O34" s="50"/>
    </row>
    <row r="35" spans="1:15" ht="12.75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/>
      <c r="O35" s="1"/>
    </row>
    <row r="36" spans="1:15" ht="21.95" customHeight="1" thickBo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51">
        <f>L27+L34</f>
        <v>22253.047999999999</v>
      </c>
      <c r="M36" s="52">
        <f>M27+M34</f>
        <v>80179.579999999987</v>
      </c>
      <c r="N36" s="2"/>
      <c r="O36" s="53">
        <v>7000</v>
      </c>
    </row>
    <row r="37" spans="1:15" ht="1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95">
        <f>O37+(L36-O36)</f>
        <v>2253.0479999999989</v>
      </c>
      <c r="N37" s="2"/>
      <c r="O37" s="193">
        <v>-13000</v>
      </c>
    </row>
    <row r="38" spans="1:15" ht="12.75" thickBo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96"/>
      <c r="N38" s="2"/>
      <c r="O38" s="194"/>
    </row>
  </sheetData>
  <mergeCells count="5">
    <mergeCell ref="A2:M4"/>
    <mergeCell ref="O2:O4"/>
    <mergeCell ref="O37:O38"/>
    <mergeCell ref="M37:M38"/>
    <mergeCell ref="A8:A10"/>
  </mergeCells>
  <phoneticPr fontId="1" type="noConversion"/>
  <pageMargins left="0.75" right="0.75" top="1" bottom="1" header="0.5" footer="0.5"/>
  <pageSetup paperSize="9" scale="8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tabSelected="1" topLeftCell="C1" zoomScale="125" workbookViewId="0">
      <pane ySplit="8" topLeftCell="A9" activePane="bottomLeft" state="frozen"/>
      <selection activeCell="G22" activeCellId="2" sqref="G12 G12 G22"/>
      <selection pane="bottomLeft" activeCell="H11" sqref="H11"/>
    </sheetView>
  </sheetViews>
  <sheetFormatPr baseColWidth="10" defaultColWidth="10.75" defaultRowHeight="12" x14ac:dyDescent="0.2"/>
  <cols>
    <col min="1" max="1" width="8.875" style="1" customWidth="1"/>
    <col min="2" max="2" width="6.75" style="1" customWidth="1"/>
    <col min="3" max="3" width="7.125" style="1" bestFit="1" customWidth="1"/>
    <col min="4" max="4" width="14.75" style="1" customWidth="1"/>
    <col min="5" max="5" width="13.875" style="1" bestFit="1" customWidth="1"/>
    <col min="6" max="6" width="16.5" style="1" bestFit="1" customWidth="1"/>
    <col min="7" max="7" width="5.5" style="1" bestFit="1" customWidth="1"/>
    <col min="8" max="8" width="4.25" style="1" bestFit="1" customWidth="1"/>
    <col min="9" max="9" width="3.625" style="1" bestFit="1" customWidth="1"/>
    <col min="10" max="10" width="10.75" style="1"/>
    <col min="11" max="11" width="7.875" style="1" customWidth="1"/>
    <col min="12" max="12" width="10.75" style="1"/>
    <col min="13" max="13" width="8.875" style="1" customWidth="1"/>
    <col min="14" max="14" width="0.875" style="1" customWidth="1"/>
    <col min="15" max="15" width="9.875" style="1" customWidth="1"/>
    <col min="16" max="16384" width="10.75" style="1"/>
  </cols>
  <sheetData>
    <row r="2" spans="1:17" ht="12.75" thickBot="1" x14ac:dyDescent="0.25"/>
    <row r="3" spans="1:17" x14ac:dyDescent="0.2">
      <c r="A3" s="181">
        <v>40117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3"/>
      <c r="O3" s="200" t="s">
        <v>34</v>
      </c>
    </row>
    <row r="4" spans="1:17" x14ac:dyDescent="0.2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  <c r="O4" s="201"/>
    </row>
    <row r="5" spans="1:17" ht="12.75" thickBot="1" x14ac:dyDescent="0.25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9"/>
      <c r="O5" s="202"/>
    </row>
    <row r="7" spans="1:17" ht="12.75" thickBot="1" x14ac:dyDescent="0.25"/>
    <row r="8" spans="1:17" ht="24.75" thickBot="1" x14ac:dyDescent="0.25">
      <c r="A8" s="7" t="s">
        <v>35</v>
      </c>
      <c r="B8" s="7" t="s">
        <v>33</v>
      </c>
      <c r="C8" s="54" t="s">
        <v>36</v>
      </c>
      <c r="D8" s="9" t="s">
        <v>47</v>
      </c>
      <c r="E8" s="10" t="s">
        <v>37</v>
      </c>
      <c r="F8" s="9" t="s">
        <v>48</v>
      </c>
      <c r="G8" s="9" t="s">
        <v>49</v>
      </c>
      <c r="H8" s="9" t="s">
        <v>38</v>
      </c>
      <c r="I8" s="9" t="s">
        <v>39</v>
      </c>
      <c r="J8" s="9" t="s">
        <v>40</v>
      </c>
      <c r="K8" s="9" t="s">
        <v>41</v>
      </c>
      <c r="L8" s="11" t="s">
        <v>42</v>
      </c>
      <c r="M8" s="9" t="s">
        <v>125</v>
      </c>
      <c r="N8" s="2"/>
      <c r="O8" s="12" t="s">
        <v>43</v>
      </c>
      <c r="P8" s="13"/>
      <c r="Q8" s="13"/>
    </row>
    <row r="9" spans="1:17" s="57" customFormat="1" ht="12" customHeight="1" x14ac:dyDescent="0.2">
      <c r="A9" s="3" t="s">
        <v>62</v>
      </c>
      <c r="B9" s="3"/>
      <c r="C9" s="65">
        <v>41561</v>
      </c>
      <c r="D9" s="116" t="s">
        <v>18</v>
      </c>
      <c r="E9" s="66" t="s">
        <v>63</v>
      </c>
      <c r="F9" s="66" t="s">
        <v>64</v>
      </c>
      <c r="G9" s="67">
        <v>3</v>
      </c>
      <c r="H9" s="3">
        <v>220</v>
      </c>
      <c r="I9" s="104">
        <v>350</v>
      </c>
      <c r="J9" s="3" t="s">
        <v>65</v>
      </c>
      <c r="K9" s="3">
        <v>0</v>
      </c>
      <c r="L9" s="55">
        <f t="shared" ref="L9:L17" si="0">(I9-H9)*G9-K9</f>
        <v>390</v>
      </c>
      <c r="M9" s="108">
        <f t="shared" ref="M9:M17" si="1">G9*I9</f>
        <v>1050</v>
      </c>
      <c r="N9" s="58"/>
    </row>
    <row r="10" spans="1:17" s="72" customFormat="1" ht="12" customHeight="1" x14ac:dyDescent="0.2">
      <c r="A10" s="70" t="s">
        <v>108</v>
      </c>
      <c r="B10" s="70" t="s">
        <v>150</v>
      </c>
      <c r="C10" s="68">
        <v>40107</v>
      </c>
      <c r="D10" s="117" t="s">
        <v>83</v>
      </c>
      <c r="E10" s="117" t="s">
        <v>84</v>
      </c>
      <c r="F10" s="114" t="s">
        <v>85</v>
      </c>
      <c r="G10" s="115">
        <v>2.3199999999999998</v>
      </c>
      <c r="H10" s="113">
        <v>10</v>
      </c>
      <c r="I10" s="113">
        <v>140</v>
      </c>
      <c r="J10" s="113" t="s">
        <v>86</v>
      </c>
      <c r="K10" s="113">
        <v>189</v>
      </c>
      <c r="L10" s="63">
        <f t="shared" si="0"/>
        <v>112.59999999999997</v>
      </c>
      <c r="M10" s="107">
        <f t="shared" si="1"/>
        <v>324.79999999999995</v>
      </c>
      <c r="N10" s="71"/>
    </row>
    <row r="11" spans="1:17" s="62" customFormat="1" ht="12" customHeight="1" x14ac:dyDescent="0.2">
      <c r="A11" s="4" t="s">
        <v>116</v>
      </c>
      <c r="B11" s="4" t="s">
        <v>139</v>
      </c>
      <c r="C11" s="56">
        <v>40114</v>
      </c>
      <c r="D11" s="118" t="s">
        <v>10</v>
      </c>
      <c r="E11" s="118" t="s">
        <v>11</v>
      </c>
      <c r="F11" s="60" t="s">
        <v>12</v>
      </c>
      <c r="G11" s="103">
        <v>8.9649999999999999</v>
      </c>
      <c r="H11" s="4">
        <v>230</v>
      </c>
      <c r="I11" s="4">
        <v>450</v>
      </c>
      <c r="J11" s="4" t="s">
        <v>141</v>
      </c>
      <c r="K11" s="129">
        <v>460</v>
      </c>
      <c r="L11" s="63">
        <f t="shared" si="0"/>
        <v>1512.3</v>
      </c>
      <c r="M11" s="107">
        <f t="shared" si="1"/>
        <v>4034.25</v>
      </c>
      <c r="N11" s="61"/>
    </row>
    <row r="12" spans="1:17" s="35" customFormat="1" x14ac:dyDescent="0.2">
      <c r="A12" s="4" t="s">
        <v>28</v>
      </c>
      <c r="B12" s="4" t="s">
        <v>145</v>
      </c>
      <c r="C12" s="56">
        <v>40124</v>
      </c>
      <c r="D12" s="118" t="s">
        <v>128</v>
      </c>
      <c r="E12" s="118" t="s">
        <v>129</v>
      </c>
      <c r="F12" s="74" t="s">
        <v>5</v>
      </c>
      <c r="G12" s="105">
        <v>24.056000000000001</v>
      </c>
      <c r="H12" s="4">
        <v>620</v>
      </c>
      <c r="I12" s="4">
        <v>720</v>
      </c>
      <c r="J12" s="4" t="s">
        <v>131</v>
      </c>
      <c r="K12" s="129">
        <v>720</v>
      </c>
      <c r="L12" s="63">
        <f t="shared" si="0"/>
        <v>1685.6</v>
      </c>
      <c r="M12" s="5">
        <f t="shared" si="1"/>
        <v>17320.32</v>
      </c>
      <c r="N12" s="33"/>
    </row>
    <row r="13" spans="1:17" s="35" customFormat="1" x14ac:dyDescent="0.2">
      <c r="A13" s="4" t="s">
        <v>140</v>
      </c>
      <c r="B13" s="4" t="s">
        <v>151</v>
      </c>
      <c r="C13" s="56">
        <v>40131</v>
      </c>
      <c r="D13" s="118" t="s">
        <v>128</v>
      </c>
      <c r="E13" s="118" t="s">
        <v>6</v>
      </c>
      <c r="F13" s="74" t="s">
        <v>117</v>
      </c>
      <c r="G13" s="105">
        <v>15.065</v>
      </c>
      <c r="H13" s="4">
        <v>40</v>
      </c>
      <c r="I13" s="4">
        <v>167</v>
      </c>
      <c r="J13" s="4" t="s">
        <v>79</v>
      </c>
      <c r="K13" s="129">
        <v>730</v>
      </c>
      <c r="L13" s="63">
        <f t="shared" si="0"/>
        <v>1183.2549999999999</v>
      </c>
      <c r="M13" s="5">
        <f t="shared" si="1"/>
        <v>2515.855</v>
      </c>
      <c r="N13" s="33"/>
    </row>
    <row r="14" spans="1:17" s="35" customFormat="1" x14ac:dyDescent="0.2">
      <c r="A14" s="5" t="s">
        <v>137</v>
      </c>
      <c r="B14" s="5" t="s">
        <v>144</v>
      </c>
      <c r="C14" s="56">
        <v>40123</v>
      </c>
      <c r="D14" s="119" t="s">
        <v>123</v>
      </c>
      <c r="E14" s="74" t="s">
        <v>126</v>
      </c>
      <c r="F14" s="74" t="s">
        <v>124</v>
      </c>
      <c r="G14" s="105">
        <v>17.54</v>
      </c>
      <c r="H14" s="106">
        <v>5</v>
      </c>
      <c r="I14" s="5">
        <v>80</v>
      </c>
      <c r="J14" s="5" t="s">
        <v>127</v>
      </c>
      <c r="K14" s="178">
        <v>795</v>
      </c>
      <c r="L14" s="63">
        <f>(I14-H14)*G14-K14 -58.4</f>
        <v>462.1</v>
      </c>
      <c r="M14" s="5">
        <f t="shared" si="1"/>
        <v>1403.1999999999998</v>
      </c>
      <c r="N14" s="2"/>
      <c r="O14" s="35" t="s">
        <v>231</v>
      </c>
    </row>
    <row r="15" spans="1:17" s="35" customFormat="1" x14ac:dyDescent="0.2">
      <c r="A15" s="4" t="s">
        <v>132</v>
      </c>
      <c r="B15" s="4" t="s">
        <v>143</v>
      </c>
      <c r="C15" s="56">
        <v>40122</v>
      </c>
      <c r="D15" s="118" t="s">
        <v>88</v>
      </c>
      <c r="E15" s="74" t="s">
        <v>89</v>
      </c>
      <c r="F15" s="74" t="s">
        <v>133</v>
      </c>
      <c r="G15" s="105">
        <v>22.77</v>
      </c>
      <c r="H15" s="4">
        <v>520</v>
      </c>
      <c r="I15" s="4">
        <v>800</v>
      </c>
      <c r="J15" s="4" t="s">
        <v>134</v>
      </c>
      <c r="K15" s="4">
        <v>0</v>
      </c>
      <c r="L15" s="63">
        <f t="shared" si="0"/>
        <v>6375.5999999999995</v>
      </c>
      <c r="M15" s="5">
        <f t="shared" si="1"/>
        <v>18216</v>
      </c>
      <c r="N15" s="33"/>
    </row>
    <row r="16" spans="1:17" s="72" customFormat="1" ht="12" customHeight="1" x14ac:dyDescent="0.2">
      <c r="A16" s="5" t="s">
        <v>27</v>
      </c>
      <c r="B16" s="5" t="s">
        <v>142</v>
      </c>
      <c r="C16" s="77">
        <v>40116</v>
      </c>
      <c r="D16" s="74" t="s">
        <v>76</v>
      </c>
      <c r="E16" s="74" t="s">
        <v>109</v>
      </c>
      <c r="F16" s="74" t="s">
        <v>94</v>
      </c>
      <c r="G16" s="103">
        <v>23.22</v>
      </c>
      <c r="H16" s="5">
        <v>380</v>
      </c>
      <c r="I16" s="5">
        <v>430</v>
      </c>
      <c r="J16" s="5" t="s">
        <v>141</v>
      </c>
      <c r="K16" s="112">
        <v>650</v>
      </c>
      <c r="L16" s="63">
        <f t="shared" si="0"/>
        <v>511</v>
      </c>
      <c r="M16" s="107">
        <f t="shared" si="1"/>
        <v>9984.6</v>
      </c>
      <c r="N16" s="71"/>
    </row>
    <row r="17" spans="1:17" s="72" customFormat="1" ht="12" customHeight="1" x14ac:dyDescent="0.2">
      <c r="A17" s="5" t="s">
        <v>149</v>
      </c>
      <c r="B17" s="5" t="s">
        <v>166</v>
      </c>
      <c r="C17" s="77">
        <v>40131</v>
      </c>
      <c r="D17" s="74" t="s">
        <v>146</v>
      </c>
      <c r="E17" s="74" t="s">
        <v>147</v>
      </c>
      <c r="F17" s="74" t="s">
        <v>148</v>
      </c>
      <c r="G17" s="103">
        <v>13.36</v>
      </c>
      <c r="H17" s="5">
        <v>110</v>
      </c>
      <c r="I17" s="5">
        <v>220</v>
      </c>
      <c r="J17" s="5" t="s">
        <v>131</v>
      </c>
      <c r="K17" s="112">
        <v>765</v>
      </c>
      <c r="L17" s="63">
        <f t="shared" si="0"/>
        <v>704.59999999999991</v>
      </c>
      <c r="M17" s="107">
        <f t="shared" si="1"/>
        <v>2939.2</v>
      </c>
      <c r="N17" s="71"/>
    </row>
    <row r="19" spans="1:17" s="121" customFormat="1" x14ac:dyDescent="0.2">
      <c r="A19" s="122"/>
      <c r="B19" s="122"/>
      <c r="C19" s="123"/>
      <c r="D19" s="122"/>
      <c r="E19" s="124"/>
      <c r="F19" s="125"/>
      <c r="G19" s="126"/>
      <c r="H19" s="122"/>
      <c r="I19" s="122"/>
      <c r="J19" s="122"/>
      <c r="K19" s="122"/>
      <c r="L19" s="90"/>
      <c r="M19" s="127"/>
      <c r="N19" s="120"/>
    </row>
    <row r="20" spans="1:17" s="15" customFormat="1" ht="12.75" thickBot="1" x14ac:dyDescent="0.25">
      <c r="A20" s="17"/>
      <c r="B20" s="17"/>
      <c r="C20" s="17"/>
      <c r="D20" s="18"/>
      <c r="E20" s="18"/>
      <c r="F20" s="19"/>
      <c r="G20" s="20"/>
      <c r="H20" s="21"/>
      <c r="I20" s="17"/>
      <c r="J20" s="18"/>
      <c r="K20" s="17"/>
      <c r="L20" s="22">
        <f>(I20-H20)*G20-K20</f>
        <v>0</v>
      </c>
      <c r="M20" s="18">
        <f>G20*I20</f>
        <v>0</v>
      </c>
      <c r="N20" s="14"/>
      <c r="O20" s="16"/>
    </row>
    <row r="21" spans="1:17" x14ac:dyDescent="0.2">
      <c r="A21" s="23"/>
      <c r="B21" s="24"/>
      <c r="C21" s="24"/>
      <c r="D21" s="24"/>
      <c r="E21" s="24"/>
      <c r="F21" s="24"/>
      <c r="G21" s="25"/>
      <c r="H21" s="24"/>
      <c r="I21" s="24"/>
      <c r="J21" s="24"/>
      <c r="K21" s="24"/>
      <c r="L21" s="25"/>
      <c r="M21" s="26"/>
      <c r="N21" s="2"/>
      <c r="O21" s="27"/>
    </row>
    <row r="22" spans="1:17" ht="12.75" thickBot="1" x14ac:dyDescent="0.25">
      <c r="A22" s="28"/>
      <c r="B22" s="29"/>
      <c r="C22" s="29"/>
      <c r="D22" s="29"/>
      <c r="E22" s="29"/>
      <c r="F22" s="29"/>
      <c r="G22" s="30">
        <f>SUM(G12:G21)</f>
        <v>116.011</v>
      </c>
      <c r="H22" s="29"/>
      <c r="I22" s="29"/>
      <c r="J22" s="29"/>
      <c r="K22" s="29"/>
      <c r="L22" s="31">
        <f>SUM(L9:L21)</f>
        <v>12937.055</v>
      </c>
      <c r="M22" s="32">
        <f>SUM(M12:M21)</f>
        <v>52379.174999999996</v>
      </c>
      <c r="N22" s="33"/>
      <c r="O22" s="34">
        <v>58050</v>
      </c>
      <c r="P22" s="35"/>
      <c r="Q22" s="35"/>
    </row>
    <row r="23" spans="1:17" ht="12.75" thickBo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 t="s">
        <v>118</v>
      </c>
      <c r="K23" s="39">
        <f>M22/G22</f>
        <v>451.50179724336482</v>
      </c>
      <c r="L23" s="40">
        <f>L22/G22</f>
        <v>111.51576143641552</v>
      </c>
      <c r="M23" s="41">
        <f>L22/M22</f>
        <v>0.24698852167870153</v>
      </c>
      <c r="N23" s="2"/>
      <c r="O23" s="42" t="s">
        <v>119</v>
      </c>
    </row>
    <row r="24" spans="1:17" x14ac:dyDescent="0.2">
      <c r="N24" s="2"/>
      <c r="O24" s="43"/>
    </row>
    <row r="25" spans="1:17" ht="12.75" thickBot="1" x14ac:dyDescent="0.25">
      <c r="A25" s="35"/>
      <c r="B25" s="35"/>
      <c r="C25" s="35"/>
      <c r="D25" s="35"/>
      <c r="E25" s="44" t="s">
        <v>120</v>
      </c>
      <c r="F25" s="35" t="s">
        <v>121</v>
      </c>
      <c r="G25" s="35"/>
      <c r="H25" s="35"/>
      <c r="I25" s="35"/>
      <c r="J25" s="35"/>
      <c r="K25" s="35"/>
      <c r="L25" s="44"/>
      <c r="M25" s="44"/>
      <c r="N25" s="33"/>
      <c r="O25" s="45"/>
      <c r="P25" s="35"/>
      <c r="Q25" s="35"/>
    </row>
    <row r="26" spans="1:17" ht="12.75" thickBot="1" x14ac:dyDescent="0.25">
      <c r="A26" s="35"/>
      <c r="B26" s="35"/>
      <c r="C26" s="35"/>
      <c r="D26" s="35"/>
      <c r="E26" s="44" t="s">
        <v>120</v>
      </c>
      <c r="F26" s="35" t="s">
        <v>121</v>
      </c>
      <c r="G26" s="35"/>
      <c r="H26" s="35"/>
      <c r="I26" s="35"/>
      <c r="J26" s="35"/>
      <c r="K26" s="35"/>
      <c r="L26" s="44"/>
      <c r="M26" s="44"/>
      <c r="N26" s="33"/>
      <c r="O26" s="42" t="s">
        <v>122</v>
      </c>
      <c r="P26" s="35"/>
      <c r="Q26" s="35"/>
    </row>
    <row r="27" spans="1:17" ht="12.75" thickBo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3"/>
      <c r="O27" s="35"/>
      <c r="P27" s="35"/>
      <c r="Q27" s="35"/>
    </row>
    <row r="28" spans="1:17" ht="12.75" thickBot="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8">
        <f>SUM(L25:L27)</f>
        <v>0</v>
      </c>
      <c r="M28" s="49">
        <f>SUM(M25:M27)</f>
        <v>0</v>
      </c>
      <c r="N28" s="33"/>
      <c r="O28" s="50"/>
      <c r="P28" s="35"/>
      <c r="Q28" s="35"/>
    </row>
    <row r="29" spans="1:17" ht="12.75" thickBot="1" x14ac:dyDescent="0.25">
      <c r="N29" s="2"/>
    </row>
    <row r="30" spans="1:17" ht="12.75" thickBot="1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51">
        <f>L22+L28</f>
        <v>12937.055</v>
      </c>
      <c r="M30" s="52">
        <f>M22+M28</f>
        <v>52379.174999999996</v>
      </c>
      <c r="N30" s="2"/>
      <c r="O30" s="53">
        <v>10500</v>
      </c>
    </row>
    <row r="31" spans="1:17" x14ac:dyDescent="0.2">
      <c r="M31" s="195">
        <f>O31+(L30-O30)</f>
        <v>-7262.9449999999997</v>
      </c>
      <c r="N31" s="2"/>
      <c r="O31" s="193">
        <v>-9700</v>
      </c>
    </row>
    <row r="32" spans="1:17" ht="12.75" thickBot="1" x14ac:dyDescent="0.25">
      <c r="M32" s="196"/>
      <c r="N32" s="2"/>
      <c r="O32" s="194"/>
    </row>
  </sheetData>
  <mergeCells count="4">
    <mergeCell ref="A3:M5"/>
    <mergeCell ref="O3:O5"/>
    <mergeCell ref="M31:M32"/>
    <mergeCell ref="O31:O32"/>
  </mergeCells>
  <phoneticPr fontId="1" type="noConversion"/>
  <pageMargins left="0.75" right="0.75" top="1" bottom="1" header="0.5" footer="0.5"/>
  <pageSetup paperSize="9" scale="90" orientation="landscape" horizontalDpi="300" verticalDpi="300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57"/>
  <sheetViews>
    <sheetView zoomScale="125" workbookViewId="0">
      <pane ySplit="8" topLeftCell="A22" activePane="bottomLeft" state="frozen"/>
      <selection activeCell="G22" activeCellId="2" sqref="G12 G12 G22"/>
      <selection pane="bottomLeft" activeCell="G24" sqref="G24"/>
    </sheetView>
  </sheetViews>
  <sheetFormatPr baseColWidth="10" defaultColWidth="10.75" defaultRowHeight="12" x14ac:dyDescent="0.2"/>
  <cols>
    <col min="1" max="1" width="8.875" style="1" customWidth="1"/>
    <col min="2" max="2" width="6.75" style="1" customWidth="1"/>
    <col min="3" max="3" width="10.25" style="1" customWidth="1"/>
    <col min="4" max="4" width="14.75" style="1" customWidth="1"/>
    <col min="5" max="5" width="13.875" style="1" bestFit="1" customWidth="1"/>
    <col min="6" max="6" width="18.25" style="1" customWidth="1"/>
    <col min="7" max="7" width="6.25" style="1" bestFit="1" customWidth="1"/>
    <col min="8" max="8" width="4.25" style="1" bestFit="1" customWidth="1"/>
    <col min="9" max="9" width="3.625" style="1" bestFit="1" customWidth="1"/>
    <col min="10" max="10" width="10.75" style="1"/>
    <col min="11" max="11" width="7.875" style="1" customWidth="1"/>
    <col min="12" max="12" width="10.75" style="1"/>
    <col min="13" max="13" width="8.875" style="1" customWidth="1"/>
    <col min="14" max="14" width="0.875" style="1" customWidth="1"/>
    <col min="15" max="15" width="9.875" style="1" customWidth="1"/>
    <col min="16" max="16384" width="10.75" style="1"/>
  </cols>
  <sheetData>
    <row r="2" spans="1:17" ht="12.75" thickBot="1" x14ac:dyDescent="0.25"/>
    <row r="3" spans="1:17" x14ac:dyDescent="0.2">
      <c r="A3" s="203" t="s">
        <v>157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5"/>
      <c r="O3" s="200" t="s">
        <v>34</v>
      </c>
    </row>
    <row r="4" spans="1:17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8"/>
      <c r="O4" s="201"/>
    </row>
    <row r="5" spans="1:17" ht="12.75" thickBot="1" x14ac:dyDescent="0.25">
      <c r="A5" s="209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1"/>
      <c r="O5" s="202"/>
    </row>
    <row r="7" spans="1:17" ht="12.75" thickBot="1" x14ac:dyDescent="0.25"/>
    <row r="8" spans="1:17" ht="24.75" thickBot="1" x14ac:dyDescent="0.25">
      <c r="A8" s="7" t="s">
        <v>13</v>
      </c>
      <c r="B8" s="7" t="s">
        <v>33</v>
      </c>
      <c r="C8" s="54" t="s">
        <v>36</v>
      </c>
      <c r="D8" s="9" t="s">
        <v>47</v>
      </c>
      <c r="E8" s="10" t="s">
        <v>17</v>
      </c>
      <c r="F8" s="9" t="s">
        <v>48</v>
      </c>
      <c r="G8" s="9" t="s">
        <v>49</v>
      </c>
      <c r="H8" s="9" t="s">
        <v>38</v>
      </c>
      <c r="I8" s="9" t="s">
        <v>39</v>
      </c>
      <c r="J8" s="9" t="s">
        <v>40</v>
      </c>
      <c r="K8" s="9" t="s">
        <v>16</v>
      </c>
      <c r="L8" s="11" t="s">
        <v>42</v>
      </c>
      <c r="M8" s="9" t="s">
        <v>125</v>
      </c>
      <c r="N8" s="2"/>
      <c r="O8" s="12" t="s">
        <v>43</v>
      </c>
      <c r="P8" s="13"/>
      <c r="Q8" s="13"/>
    </row>
    <row r="9" spans="1:17" s="72" customFormat="1" ht="12" customHeight="1" x14ac:dyDescent="0.2">
      <c r="A9" s="70" t="s">
        <v>108</v>
      </c>
      <c r="B9" s="70" t="s">
        <v>150</v>
      </c>
      <c r="C9" s="68">
        <v>40107</v>
      </c>
      <c r="D9" s="159" t="s">
        <v>83</v>
      </c>
      <c r="E9" s="70" t="s">
        <v>84</v>
      </c>
      <c r="F9" s="69" t="s">
        <v>85</v>
      </c>
      <c r="G9" s="160">
        <v>2.3199999999999998</v>
      </c>
      <c r="H9" s="70">
        <v>10</v>
      </c>
      <c r="I9" s="70">
        <v>140</v>
      </c>
      <c r="J9" s="70" t="s">
        <v>86</v>
      </c>
      <c r="K9" s="178">
        <v>189</v>
      </c>
      <c r="L9" s="63">
        <f t="shared" ref="L9:L35" si="0">(I9-H9)*G9-K9</f>
        <v>112.59999999999997</v>
      </c>
      <c r="M9" s="107">
        <f t="shared" ref="M9:M35" si="1">G9*I9</f>
        <v>324.79999999999995</v>
      </c>
      <c r="N9" s="71"/>
    </row>
    <row r="10" spans="1:17" s="62" customFormat="1" ht="12" customHeight="1" x14ac:dyDescent="0.2">
      <c r="A10" s="4" t="s">
        <v>116</v>
      </c>
      <c r="B10" s="4" t="s">
        <v>139</v>
      </c>
      <c r="C10" s="56">
        <v>40114</v>
      </c>
      <c r="D10" s="4" t="s">
        <v>10</v>
      </c>
      <c r="E10" s="4" t="s">
        <v>11</v>
      </c>
      <c r="F10" s="60" t="s">
        <v>12</v>
      </c>
      <c r="G10" s="158">
        <v>8.9649999999999999</v>
      </c>
      <c r="H10" s="4">
        <v>230</v>
      </c>
      <c r="I10" s="4">
        <v>450</v>
      </c>
      <c r="J10" s="4" t="s">
        <v>141</v>
      </c>
      <c r="K10" s="129">
        <v>460</v>
      </c>
      <c r="L10" s="63">
        <f t="shared" si="0"/>
        <v>1512.3</v>
      </c>
      <c r="M10" s="107">
        <f t="shared" si="1"/>
        <v>4034.25</v>
      </c>
      <c r="N10" s="61"/>
    </row>
    <row r="11" spans="1:17" s="35" customFormat="1" x14ac:dyDescent="0.2">
      <c r="A11" s="4" t="s">
        <v>28</v>
      </c>
      <c r="B11" s="4" t="s">
        <v>145</v>
      </c>
      <c r="C11" s="56">
        <v>40124</v>
      </c>
      <c r="D11" s="4" t="s">
        <v>128</v>
      </c>
      <c r="E11" s="4" t="s">
        <v>129</v>
      </c>
      <c r="F11" s="74" t="s">
        <v>5</v>
      </c>
      <c r="G11" s="134">
        <v>24.056000000000001</v>
      </c>
      <c r="H11" s="4">
        <v>620</v>
      </c>
      <c r="I11" s="4">
        <v>720</v>
      </c>
      <c r="J11" s="4" t="s">
        <v>131</v>
      </c>
      <c r="K11" s="129">
        <v>720</v>
      </c>
      <c r="L11" s="63">
        <f t="shared" si="0"/>
        <v>1685.6</v>
      </c>
      <c r="M11" s="5">
        <f t="shared" si="1"/>
        <v>17320.32</v>
      </c>
      <c r="N11" s="33"/>
    </row>
    <row r="12" spans="1:17" s="44" customFormat="1" x14ac:dyDescent="0.2">
      <c r="A12" s="4" t="s">
        <v>153</v>
      </c>
      <c r="B12" s="4" t="s">
        <v>169</v>
      </c>
      <c r="C12" s="133">
        <v>40150</v>
      </c>
      <c r="D12" s="4" t="s">
        <v>76</v>
      </c>
      <c r="E12" s="4" t="s">
        <v>152</v>
      </c>
      <c r="F12" s="74" t="s">
        <v>154</v>
      </c>
      <c r="G12" s="134">
        <v>17.88</v>
      </c>
      <c r="H12" s="4">
        <v>345</v>
      </c>
      <c r="I12" s="4">
        <v>480</v>
      </c>
      <c r="J12" s="4" t="s">
        <v>65</v>
      </c>
      <c r="K12" s="4">
        <v>0</v>
      </c>
      <c r="L12" s="63">
        <f t="shared" si="0"/>
        <v>2413.7999999999997</v>
      </c>
      <c r="M12" s="107">
        <f t="shared" si="1"/>
        <v>8582.4</v>
      </c>
      <c r="N12" s="135"/>
    </row>
    <row r="13" spans="1:17" s="121" customFormat="1" x14ac:dyDescent="0.2">
      <c r="A13" s="197" t="s">
        <v>167</v>
      </c>
      <c r="B13" s="197" t="s">
        <v>170</v>
      </c>
      <c r="C13" s="212">
        <v>40155</v>
      </c>
      <c r="D13" s="132" t="s">
        <v>158</v>
      </c>
      <c r="E13" s="197" t="s">
        <v>89</v>
      </c>
      <c r="F13" s="136" t="s">
        <v>159</v>
      </c>
      <c r="G13" s="137">
        <v>13.824999999999999</v>
      </c>
      <c r="H13" s="132">
        <v>541</v>
      </c>
      <c r="I13" s="132">
        <v>720</v>
      </c>
      <c r="J13" s="197" t="s">
        <v>65</v>
      </c>
      <c r="K13" s="197">
        <v>0</v>
      </c>
      <c r="L13" s="63">
        <f t="shared" si="0"/>
        <v>2474.6749999999997</v>
      </c>
      <c r="M13" s="107">
        <f t="shared" si="1"/>
        <v>9954</v>
      </c>
      <c r="N13" s="120"/>
    </row>
    <row r="14" spans="1:17" s="121" customFormat="1" x14ac:dyDescent="0.2">
      <c r="A14" s="199"/>
      <c r="B14" s="199"/>
      <c r="C14" s="213"/>
      <c r="D14" s="132" t="s">
        <v>84</v>
      </c>
      <c r="E14" s="199"/>
      <c r="F14" s="136" t="s">
        <v>168</v>
      </c>
      <c r="G14" s="137">
        <v>1.26</v>
      </c>
      <c r="H14" s="132">
        <v>640</v>
      </c>
      <c r="I14" s="132">
        <v>720</v>
      </c>
      <c r="J14" s="199"/>
      <c r="K14" s="199"/>
      <c r="L14" s="63">
        <f t="shared" si="0"/>
        <v>100.8</v>
      </c>
      <c r="M14" s="107">
        <f t="shared" si="1"/>
        <v>907.2</v>
      </c>
      <c r="N14" s="120"/>
    </row>
    <row r="15" spans="1:17" s="131" customFormat="1" ht="24" x14ac:dyDescent="0.2">
      <c r="A15" s="150" t="s">
        <v>162</v>
      </c>
      <c r="B15" s="197" t="s">
        <v>194</v>
      </c>
      <c r="C15" s="151">
        <v>40137</v>
      </c>
      <c r="D15" s="154" t="s">
        <v>155</v>
      </c>
      <c r="E15" s="150" t="s">
        <v>63</v>
      </c>
      <c r="F15" s="155" t="s">
        <v>156</v>
      </c>
      <c r="G15" s="137">
        <v>2.66</v>
      </c>
      <c r="H15" s="150">
        <v>240</v>
      </c>
      <c r="I15" s="150">
        <v>330</v>
      </c>
      <c r="J15" s="150" t="s">
        <v>65</v>
      </c>
      <c r="K15" s="150">
        <v>0</v>
      </c>
      <c r="L15" s="63">
        <f t="shared" si="0"/>
        <v>239.4</v>
      </c>
      <c r="M15" s="63">
        <f t="shared" si="1"/>
        <v>877.80000000000007</v>
      </c>
      <c r="N15" s="130"/>
    </row>
    <row r="16" spans="1:17" s="121" customFormat="1" ht="24" x14ac:dyDescent="0.2">
      <c r="A16" s="150" t="s">
        <v>161</v>
      </c>
      <c r="B16" s="198"/>
      <c r="C16" s="151">
        <v>40149</v>
      </c>
      <c r="D16" s="156" t="s">
        <v>160</v>
      </c>
      <c r="E16" s="150" t="s">
        <v>63</v>
      </c>
      <c r="F16" s="155" t="s">
        <v>64</v>
      </c>
      <c r="G16" s="137">
        <v>2.66</v>
      </c>
      <c r="H16" s="150">
        <v>240</v>
      </c>
      <c r="I16" s="150">
        <v>330</v>
      </c>
      <c r="J16" s="150" t="s">
        <v>65</v>
      </c>
      <c r="K16" s="150">
        <v>0</v>
      </c>
      <c r="L16" s="63">
        <f t="shared" si="0"/>
        <v>239.4</v>
      </c>
      <c r="M16" s="107">
        <f t="shared" si="1"/>
        <v>877.80000000000007</v>
      </c>
      <c r="N16" s="120"/>
    </row>
    <row r="17" spans="1:15" s="121" customFormat="1" x14ac:dyDescent="0.2">
      <c r="A17" s="150" t="s">
        <v>165</v>
      </c>
      <c r="B17" s="199"/>
      <c r="C17" s="151">
        <v>40145</v>
      </c>
      <c r="D17" s="150" t="s">
        <v>163</v>
      </c>
      <c r="E17" s="150" t="s">
        <v>63</v>
      </c>
      <c r="F17" s="136" t="s">
        <v>164</v>
      </c>
      <c r="G17" s="137">
        <v>5.68</v>
      </c>
      <c r="H17" s="157">
        <v>60</v>
      </c>
      <c r="I17" s="150">
        <v>110</v>
      </c>
      <c r="J17" s="150" t="s">
        <v>65</v>
      </c>
      <c r="K17" s="150">
        <v>0</v>
      </c>
      <c r="L17" s="63">
        <f t="shared" si="0"/>
        <v>284</v>
      </c>
      <c r="M17" s="107">
        <f t="shared" si="1"/>
        <v>624.79999999999995</v>
      </c>
      <c r="N17" s="120"/>
    </row>
    <row r="18" spans="1:15" s="44" customFormat="1" x14ac:dyDescent="0.2">
      <c r="A18" s="152" t="s">
        <v>171</v>
      </c>
      <c r="B18" s="152" t="s">
        <v>211</v>
      </c>
      <c r="C18" s="153">
        <v>40162</v>
      </c>
      <c r="D18" s="152" t="s">
        <v>172</v>
      </c>
      <c r="E18" s="152" t="s">
        <v>77</v>
      </c>
      <c r="F18" s="136" t="s">
        <v>173</v>
      </c>
      <c r="G18" s="161">
        <v>21.92</v>
      </c>
      <c r="H18" s="157">
        <v>142</v>
      </c>
      <c r="I18" s="152">
        <v>230</v>
      </c>
      <c r="J18" s="152" t="s">
        <v>79</v>
      </c>
      <c r="K18" s="179">
        <v>520</v>
      </c>
      <c r="L18" s="63">
        <f t="shared" si="0"/>
        <v>1408.96</v>
      </c>
      <c r="M18" s="162">
        <f t="shared" si="1"/>
        <v>5041.6000000000004</v>
      </c>
      <c r="N18" s="135"/>
    </row>
    <row r="19" spans="1:15" s="171" customFormat="1" x14ac:dyDescent="0.2">
      <c r="A19" s="164" t="s">
        <v>193</v>
      </c>
      <c r="B19" s="164" t="s">
        <v>221</v>
      </c>
      <c r="C19" s="166">
        <v>40162</v>
      </c>
      <c r="D19" s="164" t="s">
        <v>176</v>
      </c>
      <c r="E19" s="164" t="s">
        <v>147</v>
      </c>
      <c r="F19" s="136" t="s">
        <v>177</v>
      </c>
      <c r="G19" s="137">
        <v>8.27</v>
      </c>
      <c r="H19" s="157">
        <v>190</v>
      </c>
      <c r="I19" s="175">
        <v>345</v>
      </c>
      <c r="J19" s="164" t="s">
        <v>141</v>
      </c>
      <c r="K19" s="179">
        <v>440</v>
      </c>
      <c r="L19" s="63">
        <f t="shared" si="0"/>
        <v>841.84999999999991</v>
      </c>
      <c r="M19" s="107">
        <f t="shared" si="1"/>
        <v>2853.1499999999996</v>
      </c>
      <c r="N19" s="169"/>
      <c r="O19" s="170"/>
    </row>
    <row r="20" spans="1:15" s="15" customFormat="1" x14ac:dyDescent="0.2">
      <c r="A20" s="197" t="s">
        <v>178</v>
      </c>
      <c r="B20" s="197" t="s">
        <v>185</v>
      </c>
      <c r="C20" s="215">
        <v>40156</v>
      </c>
      <c r="D20" s="197" t="s">
        <v>179</v>
      </c>
      <c r="E20" s="197" t="s">
        <v>77</v>
      </c>
      <c r="F20" s="74" t="s">
        <v>181</v>
      </c>
      <c r="G20" s="134">
        <v>1.5</v>
      </c>
      <c r="H20" s="149">
        <v>50</v>
      </c>
      <c r="I20" s="4">
        <v>110</v>
      </c>
      <c r="J20" s="214" t="s">
        <v>79</v>
      </c>
      <c r="K20" s="177">
        <v>58</v>
      </c>
      <c r="L20" s="63">
        <f t="shared" si="0"/>
        <v>32</v>
      </c>
      <c r="M20" s="107">
        <f t="shared" si="1"/>
        <v>165</v>
      </c>
      <c r="N20" s="14"/>
      <c r="O20" s="16"/>
    </row>
    <row r="21" spans="1:15" s="15" customFormat="1" x14ac:dyDescent="0.2">
      <c r="A21" s="198"/>
      <c r="B21" s="198"/>
      <c r="C21" s="216"/>
      <c r="D21" s="198"/>
      <c r="E21" s="198"/>
      <c r="F21" s="74" t="s">
        <v>182</v>
      </c>
      <c r="G21" s="134">
        <v>3</v>
      </c>
      <c r="H21" s="149">
        <v>70</v>
      </c>
      <c r="I21" s="4">
        <v>130</v>
      </c>
      <c r="J21" s="214"/>
      <c r="K21" s="177">
        <v>115.8</v>
      </c>
      <c r="L21" s="63">
        <f t="shared" si="0"/>
        <v>64.2</v>
      </c>
      <c r="M21" s="107">
        <f t="shared" si="1"/>
        <v>390</v>
      </c>
      <c r="N21" s="14"/>
      <c r="O21" s="16"/>
    </row>
    <row r="22" spans="1:15" s="15" customFormat="1" x14ac:dyDescent="0.2">
      <c r="A22" s="198"/>
      <c r="B22" s="198"/>
      <c r="C22" s="216"/>
      <c r="D22" s="198"/>
      <c r="E22" s="198"/>
      <c r="F22" s="74" t="s">
        <v>183</v>
      </c>
      <c r="G22" s="134">
        <v>6.3</v>
      </c>
      <c r="H22" s="149">
        <v>90</v>
      </c>
      <c r="I22" s="4">
        <v>150</v>
      </c>
      <c r="J22" s="214"/>
      <c r="K22" s="177">
        <v>243.2</v>
      </c>
      <c r="L22" s="63">
        <f t="shared" si="0"/>
        <v>134.80000000000001</v>
      </c>
      <c r="M22" s="107">
        <f t="shared" si="1"/>
        <v>945</v>
      </c>
      <c r="N22" s="14"/>
      <c r="O22" s="16"/>
    </row>
    <row r="23" spans="1:15" s="15" customFormat="1" x14ac:dyDescent="0.2">
      <c r="A23" s="199"/>
      <c r="B23" s="199"/>
      <c r="C23" s="217"/>
      <c r="D23" s="199"/>
      <c r="E23" s="199"/>
      <c r="F23" s="74" t="s">
        <v>184</v>
      </c>
      <c r="G23" s="134">
        <v>8.7799999999999994</v>
      </c>
      <c r="H23" s="149">
        <v>0</v>
      </c>
      <c r="I23" s="4">
        <v>110</v>
      </c>
      <c r="J23" s="214"/>
      <c r="K23" s="177">
        <v>193</v>
      </c>
      <c r="L23" s="63">
        <f t="shared" si="0"/>
        <v>772.8</v>
      </c>
      <c r="M23" s="107">
        <f t="shared" si="1"/>
        <v>965.8</v>
      </c>
      <c r="N23" s="14"/>
      <c r="O23" s="16"/>
    </row>
    <row r="24" spans="1:15" s="35" customFormat="1" ht="24" x14ac:dyDescent="0.2">
      <c r="A24" s="165" t="s">
        <v>186</v>
      </c>
      <c r="B24" s="165" t="s">
        <v>222</v>
      </c>
      <c r="C24" s="56">
        <v>40159</v>
      </c>
      <c r="D24" s="165" t="s">
        <v>172</v>
      </c>
      <c r="E24" s="165" t="s">
        <v>135</v>
      </c>
      <c r="F24" s="173" t="s">
        <v>187</v>
      </c>
      <c r="G24" s="134">
        <v>21.48</v>
      </c>
      <c r="H24" s="149">
        <v>337</v>
      </c>
      <c r="I24" s="165">
        <v>415</v>
      </c>
      <c r="J24" s="165" t="s">
        <v>141</v>
      </c>
      <c r="K24" s="177">
        <v>750</v>
      </c>
      <c r="L24" s="63">
        <f t="shared" si="0"/>
        <v>925.44</v>
      </c>
      <c r="M24" s="63">
        <f t="shared" si="1"/>
        <v>8914.2000000000007</v>
      </c>
      <c r="N24" s="33"/>
      <c r="O24" s="174"/>
    </row>
    <row r="25" spans="1:15" s="171" customFormat="1" x14ac:dyDescent="0.2">
      <c r="A25" s="163" t="s">
        <v>197</v>
      </c>
      <c r="B25" s="163" t="s">
        <v>215</v>
      </c>
      <c r="C25" s="56" t="s">
        <v>196</v>
      </c>
      <c r="D25" s="168" t="s">
        <v>146</v>
      </c>
      <c r="E25" s="163" t="s">
        <v>180</v>
      </c>
      <c r="F25" s="60" t="s">
        <v>188</v>
      </c>
      <c r="G25" s="158">
        <v>26.4</v>
      </c>
      <c r="H25" s="163">
        <v>70</v>
      </c>
      <c r="I25" s="163">
        <v>140</v>
      </c>
      <c r="J25" s="163" t="s">
        <v>79</v>
      </c>
      <c r="K25" s="129">
        <v>820</v>
      </c>
      <c r="L25" s="63">
        <f t="shared" si="0"/>
        <v>1028</v>
      </c>
      <c r="M25" s="5">
        <f t="shared" si="1"/>
        <v>3696</v>
      </c>
      <c r="N25" s="169"/>
      <c r="O25" s="170"/>
    </row>
    <row r="26" spans="1:15" s="171" customFormat="1" x14ac:dyDescent="0.2">
      <c r="A26" s="163" t="s">
        <v>198</v>
      </c>
      <c r="B26" s="163" t="s">
        <v>218</v>
      </c>
      <c r="C26" s="56" t="s">
        <v>195</v>
      </c>
      <c r="D26" s="168" t="s">
        <v>146</v>
      </c>
      <c r="E26" s="163" t="s">
        <v>180</v>
      </c>
      <c r="F26" s="60" t="s">
        <v>188</v>
      </c>
      <c r="G26" s="158">
        <v>25.96</v>
      </c>
      <c r="H26" s="176">
        <v>70</v>
      </c>
      <c r="I26" s="163">
        <v>140</v>
      </c>
      <c r="J26" s="163" t="s">
        <v>79</v>
      </c>
      <c r="K26" s="129">
        <v>820</v>
      </c>
      <c r="L26" s="63">
        <f t="shared" si="0"/>
        <v>997.2</v>
      </c>
      <c r="M26" s="5">
        <f t="shared" si="1"/>
        <v>3634.4</v>
      </c>
      <c r="N26" s="169"/>
      <c r="O26" s="170"/>
    </row>
    <row r="27" spans="1:15" s="171" customFormat="1" x14ac:dyDescent="0.2">
      <c r="A27" s="172" t="s">
        <v>192</v>
      </c>
      <c r="B27" s="172" t="s">
        <v>227</v>
      </c>
      <c r="C27" s="56">
        <v>40164</v>
      </c>
      <c r="D27" s="172" t="s">
        <v>189</v>
      </c>
      <c r="E27" s="172" t="s">
        <v>190</v>
      </c>
      <c r="F27" s="60" t="s">
        <v>191</v>
      </c>
      <c r="G27" s="158">
        <v>8.18</v>
      </c>
      <c r="H27" s="176">
        <v>200</v>
      </c>
      <c r="I27" s="172">
        <v>370</v>
      </c>
      <c r="J27" s="172" t="s">
        <v>141</v>
      </c>
      <c r="K27" s="129">
        <v>635</v>
      </c>
      <c r="L27" s="63">
        <f t="shared" si="0"/>
        <v>755.59999999999991</v>
      </c>
      <c r="M27" s="5">
        <f t="shared" si="1"/>
        <v>3026.6</v>
      </c>
      <c r="N27" s="169"/>
      <c r="O27" s="170"/>
    </row>
    <row r="28" spans="1:15" s="15" customFormat="1" x14ac:dyDescent="0.2">
      <c r="A28" s="197" t="s">
        <v>201</v>
      </c>
      <c r="B28" s="197" t="s">
        <v>225</v>
      </c>
      <c r="C28" s="212" t="s">
        <v>219</v>
      </c>
      <c r="D28" s="165" t="s">
        <v>199</v>
      </c>
      <c r="E28" s="197" t="s">
        <v>77</v>
      </c>
      <c r="F28" s="60" t="s">
        <v>200</v>
      </c>
      <c r="G28" s="158">
        <v>8.1199999999999992</v>
      </c>
      <c r="H28" s="176">
        <v>520</v>
      </c>
      <c r="I28" s="165">
        <v>780</v>
      </c>
      <c r="J28" s="197" t="s">
        <v>79</v>
      </c>
      <c r="K28" s="165">
        <v>500</v>
      </c>
      <c r="L28" s="63">
        <f t="shared" si="0"/>
        <v>1611.1999999999998</v>
      </c>
      <c r="M28" s="5">
        <f t="shared" si="1"/>
        <v>6333.5999999999995</v>
      </c>
      <c r="N28" s="14"/>
      <c r="O28" s="16"/>
    </row>
    <row r="29" spans="1:15" s="15" customFormat="1" x14ac:dyDescent="0.2">
      <c r="A29" s="199"/>
      <c r="B29" s="199"/>
      <c r="C29" s="213"/>
      <c r="D29" s="165" t="s">
        <v>76</v>
      </c>
      <c r="E29" s="199"/>
      <c r="F29" s="60" t="s">
        <v>216</v>
      </c>
      <c r="G29" s="158">
        <v>15.94</v>
      </c>
      <c r="H29" s="176">
        <v>7</v>
      </c>
      <c r="I29" s="165">
        <v>80</v>
      </c>
      <c r="J29" s="199"/>
      <c r="K29" s="165">
        <v>155</v>
      </c>
      <c r="L29" s="63">
        <f t="shared" si="0"/>
        <v>1008.6199999999999</v>
      </c>
      <c r="M29" s="5">
        <f t="shared" si="1"/>
        <v>1275.2</v>
      </c>
      <c r="N29" s="14"/>
      <c r="O29" s="16"/>
    </row>
    <row r="30" spans="1:15" s="15" customFormat="1" x14ac:dyDescent="0.2">
      <c r="A30" s="197" t="s">
        <v>217</v>
      </c>
      <c r="B30" s="197" t="s">
        <v>229</v>
      </c>
      <c r="C30" s="212" t="s">
        <v>226</v>
      </c>
      <c r="D30" s="176" t="s">
        <v>199</v>
      </c>
      <c r="E30" s="197" t="s">
        <v>77</v>
      </c>
      <c r="F30" s="60" t="s">
        <v>200</v>
      </c>
      <c r="G30" s="158">
        <v>10.1</v>
      </c>
      <c r="H30" s="176">
        <v>520</v>
      </c>
      <c r="I30" s="176">
        <v>780</v>
      </c>
      <c r="J30" s="197" t="s">
        <v>79</v>
      </c>
      <c r="K30" s="129">
        <v>271</v>
      </c>
      <c r="L30" s="63">
        <f t="shared" si="0"/>
        <v>2355</v>
      </c>
      <c r="M30" s="5">
        <f t="shared" si="1"/>
        <v>7878</v>
      </c>
      <c r="N30" s="14"/>
      <c r="O30" s="16"/>
    </row>
    <row r="31" spans="1:15" s="15" customFormat="1" ht="12.75" customHeight="1" x14ac:dyDescent="0.2">
      <c r="A31" s="198"/>
      <c r="B31" s="198"/>
      <c r="C31" s="218"/>
      <c r="D31" s="197" t="s">
        <v>76</v>
      </c>
      <c r="E31" s="198"/>
      <c r="F31" s="60" t="s">
        <v>228</v>
      </c>
      <c r="G31" s="158">
        <v>3.06</v>
      </c>
      <c r="H31" s="176">
        <v>142</v>
      </c>
      <c r="I31" s="176">
        <v>230</v>
      </c>
      <c r="J31" s="198"/>
      <c r="K31" s="129">
        <v>82</v>
      </c>
      <c r="L31" s="63">
        <f t="shared" si="0"/>
        <v>187.28000000000003</v>
      </c>
      <c r="M31" s="5">
        <f t="shared" si="1"/>
        <v>703.80000000000007</v>
      </c>
      <c r="N31" s="14"/>
      <c r="O31" s="16"/>
    </row>
    <row r="32" spans="1:15" s="15" customFormat="1" x14ac:dyDescent="0.2">
      <c r="A32" s="199"/>
      <c r="B32" s="199"/>
      <c r="C32" s="213"/>
      <c r="D32" s="199"/>
      <c r="E32" s="199"/>
      <c r="F32" s="60" t="s">
        <v>216</v>
      </c>
      <c r="G32" s="158">
        <v>11.28</v>
      </c>
      <c r="H32" s="176">
        <v>7</v>
      </c>
      <c r="I32" s="176">
        <v>80</v>
      </c>
      <c r="J32" s="199"/>
      <c r="K32" s="129">
        <v>302</v>
      </c>
      <c r="L32" s="63">
        <f t="shared" si="0"/>
        <v>521.43999999999994</v>
      </c>
      <c r="M32" s="5">
        <f t="shared" si="1"/>
        <v>902.4</v>
      </c>
      <c r="N32" s="14"/>
      <c r="O32" s="16"/>
    </row>
    <row r="33" spans="1:17" s="171" customFormat="1" x14ac:dyDescent="0.2">
      <c r="A33" s="165" t="s">
        <v>208</v>
      </c>
      <c r="B33" s="165" t="s">
        <v>220</v>
      </c>
      <c r="C33" s="56" t="s">
        <v>212</v>
      </c>
      <c r="D33" s="165" t="s">
        <v>206</v>
      </c>
      <c r="E33" s="165" t="s">
        <v>77</v>
      </c>
      <c r="F33" s="60" t="s">
        <v>207</v>
      </c>
      <c r="G33" s="158">
        <v>20.64</v>
      </c>
      <c r="H33" s="176">
        <v>0</v>
      </c>
      <c r="I33" s="165">
        <v>50</v>
      </c>
      <c r="J33" s="165" t="s">
        <v>79</v>
      </c>
      <c r="K33" s="129">
        <v>735</v>
      </c>
      <c r="L33" s="63">
        <f t="shared" si="0"/>
        <v>297</v>
      </c>
      <c r="M33" s="5">
        <f t="shared" si="1"/>
        <v>1032</v>
      </c>
      <c r="N33" s="169"/>
      <c r="O33" s="170"/>
    </row>
    <row r="34" spans="1:17" s="171" customFormat="1" x14ac:dyDescent="0.2">
      <c r="A34" s="165" t="s">
        <v>209</v>
      </c>
      <c r="B34" s="165" t="s">
        <v>223</v>
      </c>
      <c r="C34" s="56" t="s">
        <v>213</v>
      </c>
      <c r="D34" s="165" t="s">
        <v>206</v>
      </c>
      <c r="E34" s="165" t="s">
        <v>77</v>
      </c>
      <c r="F34" s="60" t="s">
        <v>207</v>
      </c>
      <c r="G34" s="158">
        <v>20.260000000000002</v>
      </c>
      <c r="H34" s="176">
        <v>0</v>
      </c>
      <c r="I34" s="165">
        <v>50</v>
      </c>
      <c r="J34" s="165" t="s">
        <v>79</v>
      </c>
      <c r="K34" s="129">
        <v>735</v>
      </c>
      <c r="L34" s="63">
        <f t="shared" si="0"/>
        <v>278.00000000000011</v>
      </c>
      <c r="M34" s="5">
        <f t="shared" si="1"/>
        <v>1013.0000000000001</v>
      </c>
      <c r="N34" s="169"/>
      <c r="O34" s="170"/>
    </row>
    <row r="35" spans="1:17" s="171" customFormat="1" x14ac:dyDescent="0.2">
      <c r="A35" s="165" t="s">
        <v>210</v>
      </c>
      <c r="B35" s="165" t="s">
        <v>224</v>
      </c>
      <c r="C35" s="56" t="s">
        <v>214</v>
      </c>
      <c r="D35" s="165" t="s">
        <v>206</v>
      </c>
      <c r="E35" s="165" t="s">
        <v>77</v>
      </c>
      <c r="F35" s="60" t="s">
        <v>207</v>
      </c>
      <c r="G35" s="158">
        <v>19.22</v>
      </c>
      <c r="H35" s="176">
        <v>0</v>
      </c>
      <c r="I35" s="165">
        <v>50</v>
      </c>
      <c r="J35" s="165" t="s">
        <v>79</v>
      </c>
      <c r="K35" s="129">
        <v>735</v>
      </c>
      <c r="L35" s="63">
        <f t="shared" si="0"/>
        <v>226</v>
      </c>
      <c r="M35" s="5">
        <f t="shared" si="1"/>
        <v>961</v>
      </c>
      <c r="N35" s="169"/>
      <c r="O35" s="170"/>
    </row>
    <row r="38" spans="1:17" s="15" customFormat="1" x14ac:dyDescent="0.2">
      <c r="A38" s="141"/>
      <c r="B38" s="141"/>
      <c r="C38" s="142"/>
      <c r="D38" s="143"/>
      <c r="E38" s="143"/>
      <c r="F38" s="144"/>
      <c r="G38" s="145"/>
      <c r="H38" s="146"/>
      <c r="I38" s="141"/>
      <c r="J38" s="141"/>
      <c r="K38" s="141"/>
      <c r="L38" s="147"/>
      <c r="M38" s="148"/>
      <c r="N38" s="14"/>
      <c r="O38" s="16"/>
    </row>
    <row r="39" spans="1:17" ht="12.75" thickBot="1" x14ac:dyDescent="0.25">
      <c r="A39" s="28"/>
      <c r="B39" s="29"/>
      <c r="C39" s="29"/>
      <c r="D39" s="29"/>
      <c r="E39" s="29"/>
      <c r="F39" s="29"/>
      <c r="G39" s="30">
        <f>SUM(G12:G35)</f>
        <v>284.375</v>
      </c>
      <c r="H39" s="29"/>
      <c r="I39" s="29"/>
      <c r="J39" s="29"/>
      <c r="K39" s="29"/>
      <c r="L39" s="31">
        <f>SUM(L9:L35)</f>
        <v>22507.964999999993</v>
      </c>
      <c r="M39" s="32">
        <f>SUM(M11:M35)</f>
        <v>88875.07</v>
      </c>
      <c r="N39" s="33"/>
      <c r="O39" s="34">
        <v>58050</v>
      </c>
      <c r="P39" s="35"/>
      <c r="Q39" s="35"/>
    </row>
    <row r="40" spans="1:17" ht="12.75" thickBot="1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8" t="s">
        <v>111</v>
      </c>
      <c r="K40" s="39">
        <f>M39/G39</f>
        <v>312.52771868131873</v>
      </c>
      <c r="L40" s="40">
        <f>L39/G39</f>
        <v>79.148887912087886</v>
      </c>
      <c r="M40" s="41">
        <f>L39/M39</f>
        <v>0.25325397774651531</v>
      </c>
      <c r="N40" s="2"/>
      <c r="O40" s="42" t="s">
        <v>119</v>
      </c>
    </row>
    <row r="41" spans="1:17" x14ac:dyDescent="0.2">
      <c r="N41" s="2"/>
      <c r="O41" s="43"/>
    </row>
    <row r="42" spans="1:17" ht="12.75" thickBot="1" x14ac:dyDescent="0.25">
      <c r="A42" s="35"/>
      <c r="B42" s="35"/>
      <c r="C42" s="35"/>
      <c r="D42" s="35"/>
      <c r="E42" s="44"/>
      <c r="F42" s="35"/>
      <c r="G42" s="35"/>
      <c r="H42" s="35"/>
      <c r="I42" s="35"/>
      <c r="J42" s="35"/>
      <c r="K42" s="35"/>
      <c r="L42" s="44"/>
      <c r="M42" s="44"/>
      <c r="N42" s="33"/>
      <c r="O42" s="45"/>
      <c r="P42" s="35"/>
      <c r="Q42" s="35"/>
    </row>
    <row r="43" spans="1:17" ht="12.75" thickBot="1" x14ac:dyDescent="0.25">
      <c r="A43" s="35"/>
      <c r="B43" s="35"/>
      <c r="C43" s="35"/>
      <c r="D43" s="35"/>
      <c r="E43" s="44"/>
      <c r="F43" s="35"/>
      <c r="G43" s="35"/>
      <c r="H43" s="35"/>
      <c r="I43" s="35"/>
      <c r="J43" s="35"/>
      <c r="K43" s="35"/>
      <c r="L43" s="44"/>
      <c r="M43" s="44"/>
      <c r="N43" s="33"/>
      <c r="O43" s="42" t="s">
        <v>122</v>
      </c>
      <c r="P43" s="35"/>
      <c r="Q43" s="35"/>
    </row>
    <row r="44" spans="1:17" ht="12.75" thickBo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3"/>
      <c r="O44" s="35"/>
      <c r="P44" s="35"/>
      <c r="Q44" s="35"/>
    </row>
    <row r="45" spans="1:17" ht="12.75" thickBot="1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8">
        <f>SUM(L42:L44)</f>
        <v>0</v>
      </c>
      <c r="M45" s="49">
        <f>SUM(M42:M44)</f>
        <v>0</v>
      </c>
      <c r="N45" s="33"/>
      <c r="O45" s="50"/>
      <c r="P45" s="35"/>
      <c r="Q45" s="35"/>
    </row>
    <row r="46" spans="1:17" ht="12.75" thickBot="1" x14ac:dyDescent="0.25">
      <c r="N46" s="2"/>
    </row>
    <row r="47" spans="1:17" ht="12.75" thickBot="1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51">
        <f>L39+L45</f>
        <v>22507.964999999993</v>
      </c>
      <c r="M47" s="52">
        <f>M39+M45</f>
        <v>88875.07</v>
      </c>
      <c r="N47" s="2"/>
      <c r="O47" s="53">
        <v>10500</v>
      </c>
    </row>
    <row r="48" spans="1:17" x14ac:dyDescent="0.2">
      <c r="M48" s="195">
        <f>O48+(L47-O47)</f>
        <v>2307.9649999999929</v>
      </c>
      <c r="N48" s="2"/>
      <c r="O48" s="193">
        <v>-9700</v>
      </c>
    </row>
    <row r="49" spans="1:15" ht="12.75" thickBot="1" x14ac:dyDescent="0.25">
      <c r="M49" s="196"/>
      <c r="N49" s="2"/>
      <c r="O49" s="194"/>
    </row>
    <row r="50" spans="1:15" x14ac:dyDescent="0.2">
      <c r="M50" s="138"/>
      <c r="N50" s="2"/>
      <c r="O50" s="139"/>
    </row>
    <row r="53" spans="1:15" x14ac:dyDescent="0.2">
      <c r="A53" s="140">
        <v>40158</v>
      </c>
      <c r="B53" s="1" t="s">
        <v>174</v>
      </c>
      <c r="C53" s="1" t="s">
        <v>175</v>
      </c>
      <c r="E53" s="167" t="s">
        <v>204</v>
      </c>
    </row>
    <row r="54" spans="1:15" x14ac:dyDescent="0.2">
      <c r="A54" s="140">
        <v>40164</v>
      </c>
      <c r="B54" s="1" t="s">
        <v>202</v>
      </c>
      <c r="C54" s="1" t="s">
        <v>203</v>
      </c>
      <c r="E54" s="167" t="s">
        <v>205</v>
      </c>
    </row>
    <row r="55" spans="1:15" x14ac:dyDescent="0.2">
      <c r="A55" s="140">
        <v>40165</v>
      </c>
      <c r="B55" s="1" t="s">
        <v>202</v>
      </c>
      <c r="C55" s="1" t="s">
        <v>203</v>
      </c>
      <c r="E55" s="167" t="s">
        <v>205</v>
      </c>
    </row>
    <row r="56" spans="1:15" x14ac:dyDescent="0.2">
      <c r="A56" s="140">
        <v>40166</v>
      </c>
      <c r="B56" s="1" t="s">
        <v>202</v>
      </c>
      <c r="C56" s="1" t="s">
        <v>203</v>
      </c>
      <c r="E56" s="180" t="s">
        <v>205</v>
      </c>
    </row>
    <row r="57" spans="1:15" x14ac:dyDescent="0.2">
      <c r="A57" s="140">
        <v>40185</v>
      </c>
      <c r="B57" s="1" t="s">
        <v>202</v>
      </c>
      <c r="C57" s="1" t="s">
        <v>203</v>
      </c>
      <c r="E57" s="180" t="s">
        <v>205</v>
      </c>
    </row>
  </sheetData>
  <mergeCells count="28">
    <mergeCell ref="A30:A32"/>
    <mergeCell ref="B30:B32"/>
    <mergeCell ref="C30:C32"/>
    <mergeCell ref="E30:E32"/>
    <mergeCell ref="J30:J32"/>
    <mergeCell ref="D31:D32"/>
    <mergeCell ref="B20:B23"/>
    <mergeCell ref="E28:E29"/>
    <mergeCell ref="J28:J29"/>
    <mergeCell ref="C28:C29"/>
    <mergeCell ref="A28:A29"/>
    <mergeCell ref="B28:B29"/>
    <mergeCell ref="A3:M5"/>
    <mergeCell ref="O3:O5"/>
    <mergeCell ref="M48:M49"/>
    <mergeCell ref="O48:O49"/>
    <mergeCell ref="A13:A14"/>
    <mergeCell ref="C13:C14"/>
    <mergeCell ref="E13:E14"/>
    <mergeCell ref="J13:J14"/>
    <mergeCell ref="K13:K14"/>
    <mergeCell ref="B13:B14"/>
    <mergeCell ref="B15:B17"/>
    <mergeCell ref="A20:A23"/>
    <mergeCell ref="J20:J23"/>
    <mergeCell ref="E20:E23"/>
    <mergeCell ref="D20:D23"/>
    <mergeCell ref="C20:C23"/>
  </mergeCells>
  <pageMargins left="0.75" right="0.75" top="1" bottom="1" header="0.5" footer="0.5"/>
  <pageSetup paperSize="9" scale="90" orientation="landscape" horizontalDpi="300" verticalDpi="300" r:id="rId1"/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Octobre</vt:lpstr>
      <vt:lpstr>Novembre</vt:lpstr>
      <vt:lpstr>Décembre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CABROL</dc:creator>
  <cp:lastModifiedBy>leffray</cp:lastModifiedBy>
  <cp:lastPrinted>2013-11-15T10:33:15Z</cp:lastPrinted>
  <dcterms:created xsi:type="dcterms:W3CDTF">2013-10-07T12:52:31Z</dcterms:created>
  <dcterms:modified xsi:type="dcterms:W3CDTF">2014-04-10T08:16:36Z</dcterms:modified>
</cp:coreProperties>
</file>