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an-pierrecabrol/Desktop/"/>
    </mc:Choice>
  </mc:AlternateContent>
  <xr:revisionPtr revIDLastSave="0" documentId="13_ncr:1_{6548821A-1296-8D44-B938-555E4889DFF0}" xr6:coauthVersionLast="47" xr6:coauthVersionMax="47" xr10:uidLastSave="{00000000-0000-0000-0000-000000000000}"/>
  <bookViews>
    <workbookView xWindow="1040" yWindow="660" windowWidth="28160" windowHeight="16820" xr2:uid="{E96E98B2-C74D-5646-9343-5E6E9DD54A4E}"/>
  </bookViews>
  <sheets>
    <sheet name="CLIENTS" sheetId="1" r:id="rId1"/>
    <sheet name="FOURNISSEURS" sheetId="2" r:id="rId2"/>
    <sheet name="TRANSPORTEURS" sheetId="4" r:id="rId3"/>
    <sheet name="Frais GÉ" sheetId="5" r:id="rId4"/>
    <sheet name="SYNTHÈSE" sheetId="6" r:id="rId5"/>
  </sheets>
  <externalReferences>
    <externalReference r:id="rId6"/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7" i="1" l="1"/>
  <c r="H147" i="1"/>
  <c r="H137" i="2" l="1"/>
  <c r="G137" i="2"/>
  <c r="G60" i="5"/>
  <c r="H149" i="1"/>
  <c r="G149" i="1"/>
  <c r="F149" i="1"/>
  <c r="G148" i="1"/>
  <c r="G139" i="1"/>
  <c r="G77" i="4"/>
  <c r="F77" i="4"/>
  <c r="G146" i="1"/>
  <c r="H146" i="1"/>
  <c r="H143" i="1"/>
  <c r="G143" i="1"/>
  <c r="G145" i="1"/>
  <c r="H145" i="1" s="1"/>
  <c r="H136" i="2" l="1"/>
  <c r="G135" i="1"/>
  <c r="G76" i="4"/>
  <c r="F76" i="4"/>
  <c r="G57" i="5" l="1"/>
  <c r="G142" i="1"/>
  <c r="H142" i="1" s="1"/>
  <c r="G134" i="1"/>
  <c r="G141" i="1"/>
  <c r="H141" i="1" s="1"/>
  <c r="G144" i="1"/>
  <c r="H144" i="1" s="1"/>
  <c r="G75" i="4"/>
  <c r="H122" i="2"/>
  <c r="G122" i="2"/>
  <c r="G138" i="1"/>
  <c r="G137" i="1" l="1"/>
  <c r="H121" i="2"/>
  <c r="G121" i="2"/>
  <c r="H126" i="2"/>
  <c r="H127" i="2"/>
  <c r="G128" i="2"/>
  <c r="G129" i="2"/>
  <c r="G130" i="2"/>
  <c r="G131" i="2"/>
  <c r="H131" i="2" s="1"/>
  <c r="G132" i="2"/>
  <c r="H132" i="2" s="1"/>
  <c r="G125" i="2"/>
  <c r="H125" i="2" s="1"/>
  <c r="H128" i="2"/>
  <c r="H129" i="2"/>
  <c r="H130" i="2"/>
  <c r="G124" i="2"/>
  <c r="H124" i="2" s="1"/>
  <c r="G67" i="5"/>
  <c r="G123" i="2"/>
  <c r="H123" i="2" s="1"/>
  <c r="G132" i="1"/>
  <c r="G131" i="1"/>
  <c r="F70" i="2"/>
  <c r="F103" i="2"/>
  <c r="F117" i="2"/>
  <c r="G110" i="2"/>
  <c r="H110" i="2" s="1"/>
  <c r="F58" i="5"/>
  <c r="G58" i="5" s="1"/>
  <c r="G89" i="2"/>
  <c r="H89" i="2" s="1"/>
  <c r="G129" i="1"/>
  <c r="G126" i="1" l="1"/>
  <c r="H126" i="1"/>
  <c r="H127" i="1"/>
  <c r="H128" i="1"/>
  <c r="H129" i="1"/>
  <c r="H130" i="1"/>
  <c r="H131" i="1"/>
  <c r="H133" i="1"/>
  <c r="H134" i="1"/>
  <c r="H135" i="1"/>
  <c r="H136" i="1"/>
  <c r="H137" i="1"/>
  <c r="H138" i="1"/>
  <c r="H139" i="1"/>
  <c r="H140" i="1"/>
  <c r="H148" i="1"/>
  <c r="H125" i="1"/>
  <c r="F52" i="5"/>
  <c r="G52" i="5" s="1"/>
  <c r="G120" i="2"/>
  <c r="H120" i="2" s="1"/>
  <c r="G35" i="2"/>
  <c r="H35" i="2" s="1"/>
  <c r="G34" i="2" l="1"/>
  <c r="H34" i="2" s="1"/>
  <c r="G109" i="2"/>
  <c r="H109" i="2" s="1"/>
  <c r="G121" i="1"/>
  <c r="H121" i="1" s="1"/>
  <c r="G108" i="2"/>
  <c r="H108" i="2" s="1"/>
  <c r="G107" i="2"/>
  <c r="G120" i="1"/>
  <c r="H120" i="1" s="1"/>
  <c r="G119" i="1"/>
  <c r="H119" i="1" s="1"/>
  <c r="G70" i="4"/>
  <c r="G96" i="1"/>
  <c r="G97" i="1"/>
  <c r="H97" i="1" s="1"/>
  <c r="G118" i="1"/>
  <c r="H118" i="1" s="1"/>
  <c r="G49" i="5"/>
  <c r="G50" i="5"/>
  <c r="G88" i="2"/>
  <c r="H88" i="2" s="1"/>
  <c r="H107" i="2" l="1"/>
  <c r="G117" i="2"/>
  <c r="H105" i="2"/>
  <c r="G117" i="1"/>
  <c r="G116" i="1" l="1"/>
  <c r="H116" i="1" s="1"/>
  <c r="G115" i="1"/>
  <c r="H115" i="1" s="1"/>
  <c r="H114" i="1"/>
  <c r="H117" i="1"/>
  <c r="G113" i="1"/>
  <c r="H113" i="1" s="1"/>
  <c r="G69" i="4"/>
  <c r="F69" i="4"/>
  <c r="G68" i="4"/>
  <c r="F68" i="4"/>
  <c r="H106" i="2"/>
  <c r="H117" i="2" s="1"/>
  <c r="F54" i="4" l="1"/>
  <c r="G54" i="4" s="1"/>
  <c r="G48" i="5"/>
  <c r="G87" i="2"/>
  <c r="H87" i="2" s="1"/>
  <c r="H102" i="1" l="1"/>
  <c r="G103" i="1"/>
  <c r="H103" i="1" s="1"/>
  <c r="H104" i="1"/>
  <c r="H105" i="1"/>
  <c r="G106" i="1"/>
  <c r="H106" i="1" s="1"/>
  <c r="H107" i="1"/>
  <c r="G108" i="1"/>
  <c r="H108" i="1" s="1"/>
  <c r="H109" i="1"/>
  <c r="H110" i="1"/>
  <c r="H111" i="1"/>
  <c r="G112" i="1"/>
  <c r="H112" i="1" s="1"/>
  <c r="G122" i="1"/>
  <c r="H122" i="1" s="1"/>
  <c r="G101" i="1"/>
  <c r="H101" i="1" s="1"/>
  <c r="G95" i="1"/>
  <c r="G94" i="1"/>
  <c r="G93" i="1"/>
  <c r="G92" i="1"/>
  <c r="G84" i="2"/>
  <c r="H84" i="2" s="1"/>
  <c r="G91" i="1"/>
  <c r="G89" i="1" l="1"/>
  <c r="G84" i="1"/>
  <c r="H84" i="1" s="1"/>
  <c r="G43" i="5" l="1"/>
  <c r="F42" i="5"/>
  <c r="G42" i="5" s="1"/>
  <c r="F53" i="4"/>
  <c r="G53" i="4" s="1"/>
  <c r="E37" i="5"/>
  <c r="F40" i="5"/>
  <c r="G40" i="5" s="1"/>
  <c r="G83" i="2"/>
  <c r="H83" i="2" s="1"/>
  <c r="G47" i="5"/>
  <c r="G86" i="2"/>
  <c r="H86" i="2" s="1"/>
  <c r="G88" i="1"/>
  <c r="H88" i="1" s="1"/>
  <c r="G41" i="5"/>
  <c r="G85" i="2"/>
  <c r="H85" i="2" s="1"/>
  <c r="G39" i="5"/>
  <c r="G80" i="2"/>
  <c r="H80" i="2" s="1"/>
  <c r="H87" i="1"/>
  <c r="H89" i="1"/>
  <c r="H90" i="1"/>
  <c r="H91" i="1"/>
  <c r="H92" i="1"/>
  <c r="H93" i="1"/>
  <c r="H94" i="1"/>
  <c r="H95" i="1"/>
  <c r="H96" i="1"/>
  <c r="H98" i="1"/>
  <c r="F38" i="5" l="1"/>
  <c r="G38" i="5" s="1"/>
  <c r="G86" i="1"/>
  <c r="H86" i="1" s="1"/>
  <c r="G81" i="2" l="1"/>
  <c r="H81" i="2" s="1"/>
  <c r="G82" i="1" l="1"/>
  <c r="H82" i="1" s="1"/>
  <c r="G79" i="2"/>
  <c r="H79" i="2" s="1"/>
  <c r="G74" i="2"/>
  <c r="H74" i="2" s="1"/>
  <c r="H81" i="1"/>
  <c r="G21" i="1"/>
  <c r="H21" i="1" s="1"/>
  <c r="F51" i="1"/>
  <c r="G42" i="1"/>
  <c r="H42" i="1" s="1"/>
  <c r="F75" i="1"/>
  <c r="G56" i="2"/>
  <c r="H56" i="2" s="1"/>
  <c r="G49" i="1"/>
  <c r="H49" i="1" s="1"/>
  <c r="G48" i="1"/>
  <c r="H48" i="1" s="1"/>
  <c r="G72" i="2"/>
  <c r="G73" i="2"/>
  <c r="H73" i="2" s="1"/>
  <c r="G79" i="1"/>
  <c r="H79" i="1" s="1"/>
  <c r="H78" i="1"/>
  <c r="H80" i="1"/>
  <c r="G77" i="1"/>
  <c r="H77" i="1" s="1"/>
  <c r="H72" i="2" l="1"/>
  <c r="H103" i="2" s="1"/>
  <c r="G103" i="2"/>
  <c r="G73" i="1"/>
  <c r="G72" i="1"/>
  <c r="E30" i="5"/>
  <c r="G33" i="5"/>
  <c r="G32" i="5"/>
  <c r="G71" i="1"/>
  <c r="G45" i="1" l="1"/>
  <c r="H45" i="1" s="1"/>
  <c r="G44" i="1"/>
  <c r="H44" i="1" s="1"/>
  <c r="H46" i="1"/>
  <c r="G43" i="1" l="1"/>
  <c r="H43" i="1" s="1"/>
  <c r="G69" i="1" l="1"/>
  <c r="F42" i="4"/>
  <c r="G42" i="4" s="1"/>
  <c r="G67" i="1" l="1"/>
  <c r="G66" i="1"/>
  <c r="G61" i="2"/>
  <c r="H59" i="2"/>
  <c r="G64" i="1" l="1"/>
  <c r="G63" i="1"/>
  <c r="G41" i="4"/>
  <c r="G57" i="2"/>
  <c r="H57" i="2" s="1"/>
  <c r="F49" i="2" l="1"/>
  <c r="G40" i="2"/>
  <c r="H40" i="2" s="1"/>
  <c r="F31" i="5" l="1"/>
  <c r="G31" i="5" s="1"/>
  <c r="G36" i="5"/>
  <c r="G53" i="2"/>
  <c r="H53" i="2" s="1"/>
  <c r="F29" i="5"/>
  <c r="G29" i="5" s="1"/>
  <c r="H39" i="1"/>
  <c r="G39" i="2" l="1"/>
  <c r="H39" i="2" s="1"/>
  <c r="H54" i="2" l="1"/>
  <c r="H55" i="2"/>
  <c r="H58" i="2"/>
  <c r="H60" i="2"/>
  <c r="H61" i="2"/>
  <c r="H62" i="2"/>
  <c r="H63" i="2"/>
  <c r="H64" i="2"/>
  <c r="H65" i="2"/>
  <c r="H66" i="2"/>
  <c r="H67" i="2"/>
  <c r="H68" i="2"/>
  <c r="G52" i="2"/>
  <c r="G70" i="2" s="1"/>
  <c r="G27" i="2"/>
  <c r="F29" i="4"/>
  <c r="G29" i="4" s="1"/>
  <c r="H38" i="2"/>
  <c r="H27" i="2" l="1"/>
  <c r="H52" i="2"/>
  <c r="H70" i="2"/>
  <c r="G28" i="5"/>
  <c r="G22" i="5"/>
  <c r="G28" i="4"/>
  <c r="G47" i="1"/>
  <c r="H47" i="1" s="1"/>
  <c r="G40" i="1"/>
  <c r="H40" i="1" s="1"/>
  <c r="F27" i="4"/>
  <c r="G27" i="4" s="1"/>
  <c r="G41" i="1"/>
  <c r="H41" i="1" s="1"/>
  <c r="H37" i="2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53" i="1"/>
  <c r="H36" i="2"/>
  <c r="E24" i="5"/>
  <c r="E16" i="5"/>
  <c r="F21" i="5"/>
  <c r="G21" i="5" s="1"/>
  <c r="G27" i="5"/>
  <c r="G26" i="5"/>
  <c r="G35" i="1"/>
  <c r="H35" i="1" s="1"/>
  <c r="G34" i="1"/>
  <c r="H34" i="1" s="1"/>
  <c r="G38" i="1"/>
  <c r="H38" i="1" s="1"/>
  <c r="F24" i="5" l="1"/>
  <c r="G37" i="1"/>
  <c r="H37" i="1" s="1"/>
  <c r="G36" i="1"/>
  <c r="H36" i="1" s="1"/>
  <c r="G33" i="2"/>
  <c r="H33" i="2" s="1"/>
  <c r="H32" i="2"/>
  <c r="H33" i="1"/>
  <c r="G33" i="1"/>
  <c r="G31" i="2"/>
  <c r="G32" i="1"/>
  <c r="H32" i="1" s="1"/>
  <c r="H31" i="2" l="1"/>
  <c r="G49" i="2"/>
  <c r="H30" i="2"/>
  <c r="H29" i="2"/>
  <c r="H30" i="1"/>
  <c r="G29" i="1"/>
  <c r="H29" i="1" s="1"/>
  <c r="H28" i="2"/>
  <c r="H49" i="2" s="1"/>
  <c r="H27" i="1"/>
  <c r="G18" i="1"/>
  <c r="H18" i="1" s="1"/>
  <c r="G17" i="1"/>
  <c r="H17" i="1" s="1"/>
  <c r="F25" i="2"/>
  <c r="G16" i="2"/>
  <c r="H16" i="2" s="1"/>
  <c r="G13" i="2"/>
  <c r="H13" i="2" s="1"/>
  <c r="G20" i="1"/>
  <c r="H20" i="1" s="1"/>
  <c r="G12" i="1"/>
  <c r="H12" i="1" s="1"/>
  <c r="G19" i="1"/>
  <c r="H19" i="1" s="1"/>
  <c r="H16" i="1"/>
  <c r="G15" i="1"/>
  <c r="H15" i="1" s="1"/>
  <c r="G14" i="1" l="1"/>
  <c r="H14" i="1" s="1"/>
  <c r="G13" i="1" l="1"/>
  <c r="H13" i="1" s="1"/>
  <c r="G11" i="1"/>
  <c r="H11" i="1" s="1"/>
  <c r="G10" i="4"/>
  <c r="G9" i="4"/>
  <c r="G18" i="5"/>
  <c r="H11" i="2"/>
  <c r="F11" i="5"/>
  <c r="G11" i="5" s="1"/>
  <c r="G9" i="5"/>
  <c r="G10" i="5"/>
  <c r="F8" i="4"/>
  <c r="G8" i="4" s="1"/>
  <c r="G15" i="2"/>
  <c r="H15" i="2" s="1"/>
  <c r="G19" i="5" l="1"/>
  <c r="G24" i="5" s="1"/>
  <c r="H12" i="2"/>
  <c r="H10" i="1"/>
  <c r="H9" i="1"/>
  <c r="G10" i="2"/>
  <c r="H10" i="2" s="1"/>
  <c r="H9" i="2"/>
  <c r="F24" i="1" l="1"/>
  <c r="H8" i="1"/>
  <c r="H7" i="1"/>
  <c r="H24" i="1" s="1"/>
  <c r="G7" i="2" l="1"/>
  <c r="H7" i="2" l="1"/>
  <c r="G8" i="2"/>
  <c r="H8" i="2" s="1"/>
  <c r="H25" i="2" l="1"/>
  <c r="G25" i="2"/>
  <c r="F8" i="5"/>
  <c r="G7" i="5"/>
  <c r="G6" i="5"/>
  <c r="F293" i="1"/>
  <c r="G293" i="1"/>
  <c r="G8" i="5" l="1"/>
  <c r="G16" i="5" s="1"/>
  <c r="F16" i="5"/>
  <c r="H293" i="1"/>
  <c r="F172" i="4" l="1"/>
  <c r="G172" i="4"/>
  <c r="E172" i="4"/>
  <c r="F246" i="2" l="1"/>
  <c r="E160" i="5"/>
  <c r="F250" i="1"/>
  <c r="F269" i="1"/>
  <c r="D14" i="6" l="1"/>
  <c r="G250" i="1" l="1"/>
  <c r="H250" i="1" l="1"/>
  <c r="F228" i="1"/>
  <c r="D13" i="6" s="1"/>
  <c r="F173" i="2" l="1"/>
  <c r="M12" i="6" s="1"/>
  <c r="F198" i="2"/>
  <c r="M13" i="6" s="1"/>
  <c r="G198" i="2" l="1"/>
  <c r="F199" i="1"/>
  <c r="D12" i="6" s="1"/>
  <c r="G228" i="1"/>
  <c r="H198" i="2"/>
  <c r="F182" i="1"/>
  <c r="D11" i="6" s="1"/>
  <c r="H199" i="1" l="1"/>
  <c r="H228" i="1"/>
  <c r="G199" i="1"/>
  <c r="F157" i="2"/>
  <c r="G173" i="2" l="1"/>
  <c r="H173" i="2"/>
  <c r="E96" i="4"/>
  <c r="O11" i="6" s="1"/>
  <c r="F96" i="4" l="1"/>
  <c r="G100" i="5"/>
  <c r="E36" i="4"/>
  <c r="E11" i="6"/>
  <c r="E12" i="6"/>
  <c r="E13" i="6"/>
  <c r="E14" i="6"/>
  <c r="O6" i="6" l="1"/>
  <c r="N10" i="6"/>
  <c r="N9" i="6"/>
  <c r="N8" i="6"/>
  <c r="D5" i="6"/>
  <c r="D15" i="6"/>
  <c r="E15" i="6" s="1"/>
  <c r="D16" i="6"/>
  <c r="C17" i="6"/>
  <c r="H16" i="6"/>
  <c r="G16" i="6"/>
  <c r="H15" i="6"/>
  <c r="G15" i="6"/>
  <c r="G14" i="6"/>
  <c r="G13" i="6"/>
  <c r="G12" i="6"/>
  <c r="G11" i="6"/>
  <c r="G10" i="6"/>
  <c r="G9" i="6"/>
  <c r="G8" i="6"/>
  <c r="G7" i="6"/>
  <c r="G6" i="6"/>
  <c r="G5" i="6"/>
  <c r="F54" i="5"/>
  <c r="E54" i="5"/>
  <c r="E64" i="5"/>
  <c r="E44" i="5"/>
  <c r="F44" i="5"/>
  <c r="F34" i="5"/>
  <c r="E34" i="5"/>
  <c r="G175" i="5"/>
  <c r="F175" i="5"/>
  <c r="E175" i="5"/>
  <c r="G160" i="5"/>
  <c r="F160" i="5"/>
  <c r="G145" i="5"/>
  <c r="F145" i="5"/>
  <c r="E145" i="5"/>
  <c r="G119" i="5"/>
  <c r="F119" i="5"/>
  <c r="E119" i="5"/>
  <c r="F100" i="5"/>
  <c r="E100" i="5"/>
  <c r="E81" i="5"/>
  <c r="F64" i="5"/>
  <c r="E85" i="4"/>
  <c r="O10" i="6" s="1"/>
  <c r="E72" i="4"/>
  <c r="O9" i="6" s="1"/>
  <c r="E65" i="4"/>
  <c r="O8" i="6" s="1"/>
  <c r="E21" i="4"/>
  <c r="O5" i="6" s="1"/>
  <c r="G187" i="4"/>
  <c r="F187" i="4"/>
  <c r="E187" i="4"/>
  <c r="G156" i="4"/>
  <c r="F156" i="4"/>
  <c r="E156" i="4"/>
  <c r="O14" i="6" s="1"/>
  <c r="G130" i="4"/>
  <c r="F130" i="4"/>
  <c r="E130" i="4"/>
  <c r="O13" i="6" s="1"/>
  <c r="H13" i="6" s="1"/>
  <c r="G112" i="4"/>
  <c r="F112" i="4"/>
  <c r="E112" i="4"/>
  <c r="O12" i="6" s="1"/>
  <c r="H12" i="6" s="1"/>
  <c r="G96" i="4"/>
  <c r="E50" i="4"/>
  <c r="O7" i="6" s="1"/>
  <c r="D10" i="6"/>
  <c r="E10" i="6" s="1"/>
  <c r="F123" i="1"/>
  <c r="D9" i="6" s="1"/>
  <c r="E9" i="6" s="1"/>
  <c r="F99" i="1"/>
  <c r="D8" i="6" s="1"/>
  <c r="E8" i="6" s="1"/>
  <c r="D7" i="6"/>
  <c r="E7" i="6" s="1"/>
  <c r="D6" i="6"/>
  <c r="E6" i="6" s="1"/>
  <c r="O17" i="6" l="1"/>
  <c r="G85" i="4"/>
  <c r="N17" i="6"/>
  <c r="E5" i="6"/>
  <c r="E16" i="6" s="1" a="1"/>
  <c r="D17" i="6"/>
  <c r="I13" i="6"/>
  <c r="I16" i="6"/>
  <c r="I15" i="6"/>
  <c r="G17" i="6"/>
  <c r="I12" i="6"/>
  <c r="F85" i="4"/>
  <c r="G72" i="4"/>
  <c r="G54" i="5"/>
  <c r="G44" i="5"/>
  <c r="G34" i="5"/>
  <c r="F81" i="5"/>
  <c r="G81" i="5"/>
  <c r="G64" i="5"/>
  <c r="F72" i="4"/>
  <c r="F65" i="4"/>
  <c r="G36" i="4"/>
  <c r="F36" i="4"/>
  <c r="G21" i="4"/>
  <c r="F21" i="4"/>
  <c r="F50" i="4"/>
  <c r="G50" i="4"/>
  <c r="G65" i="4"/>
  <c r="M8" i="6"/>
  <c r="H8" i="6" s="1"/>
  <c r="I8" i="6" s="1"/>
  <c r="G182" i="1" l="1"/>
  <c r="H182" i="1" l="1"/>
  <c r="H157" i="2"/>
  <c r="G157" i="2"/>
  <c r="F134" i="2"/>
  <c r="M9" i="6"/>
  <c r="H9" i="6" s="1"/>
  <c r="I9" i="6" s="1"/>
  <c r="M10" i="6" l="1"/>
  <c r="H10" i="6" s="1"/>
  <c r="I10" i="6" s="1"/>
  <c r="M11" i="6"/>
  <c r="H11" i="6" s="1"/>
  <c r="I11" i="6" s="1"/>
  <c r="G134" i="2"/>
  <c r="H123" i="1" l="1"/>
  <c r="G123" i="1"/>
  <c r="H134" i="2"/>
  <c r="G99" i="1" l="1"/>
  <c r="H99" i="1" l="1"/>
  <c r="M7" i="6"/>
  <c r="H7" i="6" s="1"/>
  <c r="I7" i="6" s="1"/>
  <c r="M5" i="6" l="1"/>
  <c r="M6" i="6"/>
  <c r="H6" i="6" s="1"/>
  <c r="I6" i="6" s="1"/>
  <c r="H5" i="6" l="1"/>
  <c r="G75" i="1"/>
  <c r="H75" i="1"/>
  <c r="I5" i="6" l="1"/>
  <c r="G51" i="1" l="1"/>
  <c r="H51" i="1" l="1"/>
  <c r="G24" i="1" l="1"/>
  <c r="F262" i="2" l="1"/>
  <c r="H262" i="2"/>
  <c r="G262" i="2"/>
  <c r="F224" i="2"/>
  <c r="M14" i="6" s="1"/>
  <c r="G269" i="1"/>
  <c r="H14" i="6" l="1"/>
  <c r="M17" i="6"/>
  <c r="F294" i="1"/>
  <c r="H224" i="2"/>
  <c r="H246" i="2"/>
  <c r="G224" i="2"/>
  <c r="G246" i="2"/>
  <c r="H269" i="1"/>
  <c r="I14" i="6" l="1"/>
  <c r="I17" i="6" s="1" a="1"/>
  <c r="H17" i="6"/>
  <c r="G294" i="1"/>
  <c r="I296" i="1" s="1"/>
  <c r="H294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<sst xmlns="http://schemas.openxmlformats.org/spreadsheetml/2006/main" count="1695" uniqueCount="782">
  <si>
    <t>CLIENTS</t>
  </si>
  <si>
    <t>DATE</t>
  </si>
  <si>
    <t>N° de facture</t>
  </si>
  <si>
    <t>TRANSAC</t>
  </si>
  <si>
    <t>Échéances</t>
  </si>
  <si>
    <t>HT</t>
  </si>
  <si>
    <t>TVA</t>
  </si>
  <si>
    <t>TTC</t>
  </si>
  <si>
    <t>Réglé</t>
  </si>
  <si>
    <t>JANVIER</t>
  </si>
  <si>
    <t>TOTAL</t>
  </si>
  <si>
    <t>FEVRIER</t>
  </si>
  <si>
    <t>MARS</t>
  </si>
  <si>
    <t>AVRIL</t>
  </si>
  <si>
    <t>MAI</t>
  </si>
  <si>
    <t>JUIN</t>
  </si>
  <si>
    <t>JUILLET</t>
  </si>
  <si>
    <t>AOUT</t>
  </si>
  <si>
    <t>SEPTEMBRE</t>
  </si>
  <si>
    <t>OCTOBRE</t>
  </si>
  <si>
    <t>NOVEMBRE</t>
  </si>
  <si>
    <t>DECEMBRE</t>
  </si>
  <si>
    <t>ÉCART</t>
  </si>
  <si>
    <t>FOURNISSEURS</t>
  </si>
  <si>
    <t>FOURNISSEUR</t>
  </si>
  <si>
    <t>Date doc.</t>
  </si>
  <si>
    <t>N° Facture</t>
  </si>
  <si>
    <t>Montant HT</t>
  </si>
  <si>
    <t>Commentaires</t>
  </si>
  <si>
    <t>JUILLET 2024</t>
  </si>
  <si>
    <t>AOUT 2024</t>
  </si>
  <si>
    <t>SEPTEMBRE 2024</t>
  </si>
  <si>
    <t>DECEMBRE 2024</t>
  </si>
  <si>
    <t>X</t>
  </si>
  <si>
    <t>Prélèvement</t>
  </si>
  <si>
    <t>MOBIFLEET</t>
  </si>
  <si>
    <t xml:space="preserve">JANVIER </t>
  </si>
  <si>
    <t xml:space="preserve">FEVRIER </t>
  </si>
  <si>
    <t xml:space="preserve">MARS </t>
  </si>
  <si>
    <t xml:space="preserve">MAI </t>
  </si>
  <si>
    <t>IMMÉDIAT</t>
  </si>
  <si>
    <t>JUIIN</t>
  </si>
  <si>
    <t>DEGENEVE</t>
  </si>
  <si>
    <t>TRANSPORTEURS</t>
  </si>
  <si>
    <t xml:space="preserve">TRANSPORTEURS </t>
  </si>
  <si>
    <t>FRAIS GÉNÉRAUX</t>
  </si>
  <si>
    <t xml:space="preserve">JUILLET </t>
  </si>
  <si>
    <t xml:space="preserve">AOUT </t>
  </si>
  <si>
    <t xml:space="preserve">SEPTEMBRE </t>
  </si>
  <si>
    <t xml:space="preserve">OCTOBRE </t>
  </si>
  <si>
    <t xml:space="preserve">NOVEMBRE </t>
  </si>
  <si>
    <t xml:space="preserve">DECEMBRE </t>
  </si>
  <si>
    <t>CA 2024</t>
  </si>
  <si>
    <t>CA 2025</t>
  </si>
  <si>
    <t xml:space="preserve">% Évolution du CA </t>
  </si>
  <si>
    <t>Marge CO 2024</t>
  </si>
  <si>
    <t>Marge CO 2025</t>
  </si>
  <si>
    <t>% Évol M.CO</t>
  </si>
  <si>
    <t>AOÛT</t>
  </si>
  <si>
    <t>DÉCEMBRE</t>
  </si>
  <si>
    <t>Transporteurs</t>
  </si>
  <si>
    <t>Fournisseurs</t>
  </si>
  <si>
    <t>SYNTHÈSE C.A &amp; MARGE C0</t>
  </si>
  <si>
    <t>FNP</t>
  </si>
  <si>
    <t xml:space="preserve">FNP </t>
  </si>
  <si>
    <t>SYNTHÈSE ACHATS</t>
  </si>
  <si>
    <t>NOVEMBRE 2025</t>
  </si>
  <si>
    <t>OCTOBRE 2025</t>
  </si>
  <si>
    <t>01.01.2026</t>
  </si>
  <si>
    <t>202601-00976</t>
  </si>
  <si>
    <t>07.01.2026</t>
  </si>
  <si>
    <t>1 556</t>
  </si>
  <si>
    <t>Payé le 07.01.2026</t>
  </si>
  <si>
    <t>143001843</t>
  </si>
  <si>
    <t>FCN BEAUVAIS - 1 S/6</t>
  </si>
  <si>
    <t>13.01.2026</t>
  </si>
  <si>
    <t>FA010531</t>
  </si>
  <si>
    <t>JPC260108</t>
  </si>
  <si>
    <t>REVIPLAST</t>
  </si>
  <si>
    <t>27.02.2026</t>
  </si>
  <si>
    <t>12.01.2026</t>
  </si>
  <si>
    <t>FA010528</t>
  </si>
  <si>
    <t>JCP260103</t>
  </si>
  <si>
    <t>26.02.2026</t>
  </si>
  <si>
    <t>21.01.2026</t>
  </si>
  <si>
    <t>JPC260103</t>
  </si>
  <si>
    <t>GEMINI</t>
  </si>
  <si>
    <t>21.02.2026</t>
  </si>
  <si>
    <t>3901-0126</t>
  </si>
  <si>
    <t>3902-0126</t>
  </si>
  <si>
    <t>15.01.2026</t>
  </si>
  <si>
    <t>V/BBOR600020</t>
  </si>
  <si>
    <t>JPC251212, 251207 &amp; 251202</t>
  </si>
  <si>
    <t>BUTIN</t>
  </si>
  <si>
    <t>16.03.2026</t>
  </si>
  <si>
    <t>22.01.2026</t>
  </si>
  <si>
    <t>CIN0149242</t>
  </si>
  <si>
    <t>SL260103</t>
  </si>
  <si>
    <t>FLEXICO</t>
  </si>
  <si>
    <t>23.01.2026</t>
  </si>
  <si>
    <t>3903-0126</t>
  </si>
  <si>
    <t>EUREKA PLAST</t>
  </si>
  <si>
    <t>22.02.2026</t>
  </si>
  <si>
    <t>27.01.2026</t>
  </si>
  <si>
    <t>3904-0126</t>
  </si>
  <si>
    <t>SL260101</t>
  </si>
  <si>
    <t>ARFP</t>
  </si>
  <si>
    <t>15.03.2026</t>
  </si>
  <si>
    <t>SL2601XX - TAF Poubelles Agglo 60</t>
  </si>
  <si>
    <t>26.01.2026</t>
  </si>
  <si>
    <t>2026-01-0587</t>
  </si>
  <si>
    <t>LAMBERT TVSL</t>
  </si>
  <si>
    <t>12.03.2026</t>
  </si>
  <si>
    <t>29.01.2026</t>
  </si>
  <si>
    <t>F.E.R</t>
  </si>
  <si>
    <t>28.02.2026</t>
  </si>
  <si>
    <t>02.02.2026</t>
  </si>
  <si>
    <t>Santé au Travail 72</t>
  </si>
  <si>
    <t>IMMEDIAT</t>
  </si>
  <si>
    <t>Payé le 02.02.2026</t>
  </si>
  <si>
    <t>30.01.2026</t>
  </si>
  <si>
    <t>SL260102</t>
  </si>
  <si>
    <t>VALPLAST</t>
  </si>
  <si>
    <t>31.01.2026</t>
  </si>
  <si>
    <t>B2601103</t>
  </si>
  <si>
    <t>LMIF</t>
  </si>
  <si>
    <t>02.03.2026</t>
  </si>
  <si>
    <t>01/2026</t>
  </si>
  <si>
    <t>NDF Séverine Janvier 26</t>
  </si>
  <si>
    <t>Immédiat</t>
  </si>
  <si>
    <t>28.01.2026</t>
  </si>
  <si>
    <t>755 000424248</t>
  </si>
  <si>
    <t>COFICA BAIL</t>
  </si>
  <si>
    <t>0001-0126</t>
  </si>
  <si>
    <t>PRESTATAIRES</t>
  </si>
  <si>
    <t>SCPF CABROL</t>
  </si>
  <si>
    <t>Payé le 03.02.2026</t>
  </si>
  <si>
    <t>FA010550</t>
  </si>
  <si>
    <t>JPC260111</t>
  </si>
  <si>
    <t>13.03.2026</t>
  </si>
  <si>
    <t>01.02.2026</t>
  </si>
  <si>
    <t>202602-00940</t>
  </si>
  <si>
    <t>382,67</t>
  </si>
  <si>
    <t>76,53</t>
  </si>
  <si>
    <t>Prélevé</t>
  </si>
  <si>
    <t>FERTRANS</t>
  </si>
  <si>
    <t>260100237</t>
  </si>
  <si>
    <t>02.03.2025</t>
  </si>
  <si>
    <t>10810308</t>
  </si>
  <si>
    <t xml:space="preserve">TNT  FEDEX </t>
  </si>
  <si>
    <t>Echantillons PA ARFP --&gt; MABITAL du 16.01.2026 / Prélèvement à l'échéance</t>
  </si>
  <si>
    <t>ESE France</t>
  </si>
  <si>
    <t>3905-0126</t>
  </si>
  <si>
    <t>NOREVAL</t>
  </si>
  <si>
    <t>3906-0126</t>
  </si>
  <si>
    <t>3907-0126</t>
  </si>
  <si>
    <t>SFP</t>
  </si>
  <si>
    <t>JPC260101,0105,0107,0109,0110,0112</t>
  </si>
  <si>
    <t>3908-0126</t>
  </si>
  <si>
    <t>JPC260104</t>
  </si>
  <si>
    <t>VÉOLIA PMG</t>
  </si>
  <si>
    <t>3909-0126</t>
  </si>
  <si>
    <t>NEVEUX</t>
  </si>
  <si>
    <t>3910-0126</t>
  </si>
  <si>
    <t>JPC260106</t>
  </si>
  <si>
    <t>03.03.2026</t>
  </si>
  <si>
    <t>3911-0126</t>
  </si>
  <si>
    <t>31.11-0126</t>
  </si>
  <si>
    <t>3912-0126</t>
  </si>
  <si>
    <t>PRESTATIONS JANVIER HERMES</t>
  </si>
  <si>
    <t>PRESTATIONS JANVIER MAROLLES</t>
  </si>
  <si>
    <t xml:space="preserve">EAUREAU-SOURCES </t>
  </si>
  <si>
    <t>30.03.2026</t>
  </si>
  <si>
    <t>3913-0126</t>
  </si>
  <si>
    <t>JPC260113</t>
  </si>
  <si>
    <t>31.03.2026</t>
  </si>
  <si>
    <t>SL260104 &amp; SL260105</t>
  </si>
  <si>
    <t>3914-0126</t>
  </si>
  <si>
    <t>CULLIGAN</t>
  </si>
  <si>
    <t>3915-0126</t>
  </si>
  <si>
    <t>3916-0126</t>
  </si>
  <si>
    <t>NOVALY</t>
  </si>
  <si>
    <t>JPC260110</t>
  </si>
  <si>
    <t>FA010551</t>
  </si>
  <si>
    <t>FA010562</t>
  </si>
  <si>
    <t>EUREAU SOURCES MONTEUX</t>
  </si>
  <si>
    <t>13.02.2026</t>
  </si>
  <si>
    <t>TTPLAST</t>
  </si>
  <si>
    <t>3917-0226</t>
  </si>
  <si>
    <t>JPC260202</t>
  </si>
  <si>
    <t>09.02.2026</t>
  </si>
  <si>
    <t>SL260202</t>
  </si>
  <si>
    <t>16.02.2026</t>
  </si>
  <si>
    <t>02260006</t>
  </si>
  <si>
    <t>3918-0226</t>
  </si>
  <si>
    <t>3919-0226</t>
  </si>
  <si>
    <t>SL260203</t>
  </si>
  <si>
    <t>RECYTHERM</t>
  </si>
  <si>
    <t>18.03.2026</t>
  </si>
  <si>
    <t>30.04.2026</t>
  </si>
  <si>
    <t>17.02.2026</t>
  </si>
  <si>
    <t>3920-0226</t>
  </si>
  <si>
    <t>JPC260207</t>
  </si>
  <si>
    <t>17.03.2026</t>
  </si>
  <si>
    <t>18.02.2026</t>
  </si>
  <si>
    <t>903366</t>
  </si>
  <si>
    <t>15.04.2026</t>
  </si>
  <si>
    <t>SL260201</t>
  </si>
  <si>
    <t>903365</t>
  </si>
  <si>
    <t>JPC260204</t>
  </si>
  <si>
    <t>Payé le 17.02.2026</t>
  </si>
  <si>
    <t>Payé le 23.02.2026</t>
  </si>
  <si>
    <t>3921-0226</t>
  </si>
  <si>
    <t>SL260206</t>
  </si>
  <si>
    <t>23.02.2026</t>
  </si>
  <si>
    <t>3922-0226</t>
  </si>
  <si>
    <t>SL260204</t>
  </si>
  <si>
    <t>24.02.2026</t>
  </si>
  <si>
    <t>903371</t>
  </si>
  <si>
    <t>JPC260209</t>
  </si>
  <si>
    <t>25.02.2026</t>
  </si>
  <si>
    <t>3923-0226</t>
  </si>
  <si>
    <t>SL260207</t>
  </si>
  <si>
    <t>25.03.2026</t>
  </si>
  <si>
    <t>3924-0226</t>
  </si>
  <si>
    <t>SL260205</t>
  </si>
  <si>
    <t>27.03.2026</t>
  </si>
  <si>
    <t>3925-0226</t>
  </si>
  <si>
    <t>SL260208</t>
  </si>
  <si>
    <t>25.02.2025</t>
  </si>
  <si>
    <t>JPC260213</t>
  </si>
  <si>
    <t>JPC260208</t>
  </si>
  <si>
    <t>3926-0226</t>
  </si>
  <si>
    <t>SL260203 ( Avoir sur facture 3919 suite erreur prix + NCF)</t>
  </si>
  <si>
    <t>PAPREC</t>
  </si>
  <si>
    <t xml:space="preserve">PAPREC </t>
  </si>
  <si>
    <t>SL260203 (NCF + Frais part Recyclage)</t>
  </si>
  <si>
    <t>SL260204 ( Frais Part au recyclage)</t>
  </si>
  <si>
    <t>3927-0226</t>
  </si>
  <si>
    <t>3928-0226</t>
  </si>
  <si>
    <t>28.03.2026</t>
  </si>
  <si>
    <t>09.04.2026</t>
  </si>
  <si>
    <t>27.02.2023</t>
  </si>
  <si>
    <t>3929-0226</t>
  </si>
  <si>
    <t>JPC260211</t>
  </si>
  <si>
    <t>Payé le 24.02.2026</t>
  </si>
  <si>
    <t>Payé le 25.02.2026</t>
  </si>
  <si>
    <t>Payé le 02.03.2026</t>
  </si>
  <si>
    <t>01.03.2026</t>
  </si>
  <si>
    <t>202603-00915</t>
  </si>
  <si>
    <t>FCN APPEL Nº2/6</t>
  </si>
  <si>
    <t>26.03.2026</t>
  </si>
  <si>
    <t>Payé le 02.03.2026 - SL260202</t>
  </si>
  <si>
    <t>Payé le 02.03.2026 - JPC260103,0108,0111,0104,SL260102,0105,0104, JPC260113,0106</t>
  </si>
  <si>
    <t>0002-0226</t>
  </si>
  <si>
    <t>3930-0226</t>
  </si>
  <si>
    <t>PAPI</t>
  </si>
  <si>
    <t>JPC260205</t>
  </si>
  <si>
    <t>JPC260210</t>
  </si>
  <si>
    <t>TOUSSAC</t>
  </si>
  <si>
    <t>JPC260204,JPC260212,JPC260215</t>
  </si>
  <si>
    <t>Séverine LEFFRAY</t>
  </si>
  <si>
    <t>Payé le 03.03.2026</t>
  </si>
  <si>
    <t>Loyer bureau EDEAL</t>
  </si>
  <si>
    <t>903384</t>
  </si>
  <si>
    <t>JPC216602</t>
  </si>
  <si>
    <t>EUREAU-SOURCES</t>
  </si>
  <si>
    <t xml:space="preserve">MAROLLES </t>
  </si>
  <si>
    <t>HERMES</t>
  </si>
  <si>
    <t>3931-0226</t>
  </si>
  <si>
    <t>3932-0226</t>
  </si>
  <si>
    <t>3933-0226</t>
  </si>
  <si>
    <t>3934-0226</t>
  </si>
  <si>
    <t>3935-0226</t>
  </si>
  <si>
    <t>3936-0226</t>
  </si>
  <si>
    <t>3937-0226</t>
  </si>
  <si>
    <t>3838-0226</t>
  </si>
  <si>
    <t>3939-0226</t>
  </si>
  <si>
    <t>JPC260216</t>
  </si>
  <si>
    <t>903382</t>
  </si>
  <si>
    <t>JPC260215</t>
  </si>
  <si>
    <t>PILLON</t>
  </si>
  <si>
    <t>F_2026_02_36</t>
  </si>
  <si>
    <t>JPC260201, JPC260206 &amp; JPC260214</t>
  </si>
  <si>
    <t>260200665</t>
  </si>
  <si>
    <t>06.03.2026</t>
  </si>
  <si>
    <t>3941-0326</t>
  </si>
  <si>
    <t>3940-0326</t>
  </si>
  <si>
    <t>05.04.2026</t>
  </si>
  <si>
    <t>SL260301</t>
  </si>
  <si>
    <t>02/2026</t>
  </si>
  <si>
    <t xml:space="preserve">NDF Séverine Février </t>
  </si>
  <si>
    <t>Payé le 06.03.2026</t>
  </si>
  <si>
    <t>NDF Séverine Mars</t>
  </si>
  <si>
    <t>20.04.2026</t>
  </si>
  <si>
    <t>02260194</t>
  </si>
  <si>
    <t>B2602211</t>
  </si>
  <si>
    <t>Payé le 04.03.2026</t>
  </si>
  <si>
    <t>Payé le 10.03.2026 - SL260101</t>
  </si>
  <si>
    <t>Payé le 10.03.2026 - JPC260101, JPC260107, JPC260109, JPC260110, JPC260112</t>
  </si>
  <si>
    <t>FA010652</t>
  </si>
  <si>
    <t>FA010758</t>
  </si>
  <si>
    <t>JPC260303</t>
  </si>
  <si>
    <t>NAN26020849</t>
  </si>
  <si>
    <t>SL260203, SL260204, SL260205, SL260208</t>
  </si>
  <si>
    <t>PAPREC PLASTIQUES</t>
  </si>
  <si>
    <t>29.04.2026</t>
  </si>
  <si>
    <t>Payé le 16.03.2026</t>
  </si>
  <si>
    <t>Payé le 17.03.2026</t>
  </si>
  <si>
    <t>3942-0326</t>
  </si>
  <si>
    <t>Refacturation escompte s/3929-0226</t>
  </si>
  <si>
    <t>17.03.202</t>
  </si>
  <si>
    <t>3943-0326</t>
  </si>
  <si>
    <t>17.04.2026</t>
  </si>
  <si>
    <t>3944-0326</t>
  </si>
  <si>
    <t>JPC260308</t>
  </si>
  <si>
    <t>JPC260304</t>
  </si>
  <si>
    <t>3945-0326</t>
  </si>
  <si>
    <t>26.04.2026</t>
  </si>
  <si>
    <t>09.03.2026</t>
  </si>
  <si>
    <t>143002439</t>
  </si>
  <si>
    <t xml:space="preserve">FCN </t>
  </si>
  <si>
    <t>Prélèvement le 31.03 ( Facturation des bulletins de paie de Janvier et Février 26)</t>
  </si>
  <si>
    <t>18.04.2026</t>
  </si>
  <si>
    <t>11.03.2026</t>
  </si>
  <si>
    <t>FA010765</t>
  </si>
  <si>
    <t>25.04.2026</t>
  </si>
  <si>
    <t>Payé 23.03.2026</t>
  </si>
  <si>
    <t>Payé le 19.03.2026</t>
  </si>
  <si>
    <t>24.03.2026</t>
  </si>
  <si>
    <t>3946-0326</t>
  </si>
  <si>
    <t>SL260303</t>
  </si>
  <si>
    <t>23.04.2026</t>
  </si>
  <si>
    <t>3947-0326</t>
  </si>
  <si>
    <t>JPC260305</t>
  </si>
  <si>
    <t>01.04.2026</t>
  </si>
  <si>
    <t>20.03.2026</t>
  </si>
  <si>
    <t>P/BBOR600685</t>
  </si>
  <si>
    <t>Prestation FÉVRIER HERMES</t>
  </si>
  <si>
    <t>19.05.2026</t>
  </si>
  <si>
    <t>0003.0326</t>
  </si>
  <si>
    <t>Payé le 27.03.2026</t>
  </si>
  <si>
    <t>Payé le 24.03.2026</t>
  </si>
  <si>
    <r>
      <t>23.</t>
    </r>
    <r>
      <rPr>
        <b/>
        <sz val="12"/>
        <rFont val="Eurostile"/>
      </rPr>
      <t>03.2026</t>
    </r>
  </si>
  <si>
    <t>Payé le 23.03.2026</t>
  </si>
  <si>
    <t>NAN26030621</t>
  </si>
  <si>
    <t>Payé le 30.03.2026</t>
  </si>
  <si>
    <t>Payé le 30.03.2026 - SL260201</t>
  </si>
  <si>
    <t>Payé le 30.03.2026 - JPC260201, JPC260204, JPC260202, JPC260212, JPC260214, JPC260215, JPC260211</t>
  </si>
  <si>
    <t>Payé le 30.03.2026 - SL260203, 0204, 0205, 0208, JPC260207, 0209, 0208, 0210, 0213, 0205</t>
  </si>
  <si>
    <t>3948-0326</t>
  </si>
  <si>
    <t>SL260306</t>
  </si>
  <si>
    <t>RC0226156</t>
  </si>
  <si>
    <t>DCDIS</t>
  </si>
  <si>
    <t>JPC260314</t>
  </si>
  <si>
    <t>3949-0326</t>
  </si>
  <si>
    <t>202604-00886</t>
  </si>
  <si>
    <t>NAN26030750</t>
  </si>
  <si>
    <t>30.05.2026</t>
  </si>
  <si>
    <t>23.03.2026</t>
  </si>
  <si>
    <t>FA010796</t>
  </si>
  <si>
    <t>JPC260311</t>
  </si>
  <si>
    <t>07.05.2026</t>
  </si>
  <si>
    <t>3950-0326</t>
  </si>
  <si>
    <t>JPC260309</t>
  </si>
  <si>
    <t>15.05.2026</t>
  </si>
  <si>
    <t>3951-0326</t>
  </si>
  <si>
    <t>JPC260302, 260310 &amp; 260312</t>
  </si>
  <si>
    <t>3952-0326</t>
  </si>
  <si>
    <t>NAN26030758</t>
  </si>
  <si>
    <t>SL260302</t>
  </si>
  <si>
    <t>3953-0326</t>
  </si>
  <si>
    <t>EUREAUSOURCES ( 37)</t>
  </si>
  <si>
    <t>SL260305</t>
  </si>
  <si>
    <t>3954-0326</t>
  </si>
  <si>
    <t>EUREAUSOURCES (84)</t>
  </si>
  <si>
    <t>Payé le 01.04.2026</t>
  </si>
  <si>
    <t>Payé le 07.04.2026</t>
  </si>
  <si>
    <t>Payé le 07.04.2026 - SL260206</t>
  </si>
  <si>
    <t>B2603202</t>
  </si>
  <si>
    <t>31.03.2025</t>
  </si>
  <si>
    <t>3955-0326</t>
  </si>
  <si>
    <t>3956-0326</t>
  </si>
  <si>
    <t>JPC260306 &amp; JPC260307</t>
  </si>
  <si>
    <t>3957-0326</t>
  </si>
  <si>
    <t xml:space="preserve">AV s/facture nº3890-1225 </t>
  </si>
  <si>
    <t>11.05.2026</t>
  </si>
  <si>
    <t>3958-0326</t>
  </si>
  <si>
    <t>SL260304</t>
  </si>
  <si>
    <t>31.O5.2026</t>
  </si>
  <si>
    <t xml:space="preserve">SL260305 </t>
  </si>
  <si>
    <t>Payé le 08.04.2026</t>
  </si>
  <si>
    <t>Payé le 13.04.2026</t>
  </si>
  <si>
    <t>LOYER EDEAL MARS</t>
  </si>
  <si>
    <t>S.LEFFRAY</t>
  </si>
  <si>
    <t>NDF complément MARS</t>
  </si>
  <si>
    <t>30.04.2025</t>
  </si>
  <si>
    <t>Payé le 13.04.2026 pour échéance</t>
  </si>
  <si>
    <t>755 000451052</t>
  </si>
  <si>
    <t>P/BBOR601404</t>
  </si>
  <si>
    <t>Prestation MARS HERMES</t>
  </si>
  <si>
    <t>30.05.2025</t>
  </si>
  <si>
    <t>Prestation MARS MAROLLES</t>
  </si>
  <si>
    <t>P/BBOR601403</t>
  </si>
  <si>
    <t>3959-0326</t>
  </si>
  <si>
    <t>31.05.2026</t>
  </si>
  <si>
    <t>3960-0326</t>
  </si>
  <si>
    <t>MAROLLES</t>
  </si>
  <si>
    <t>14.04.2026</t>
  </si>
  <si>
    <t>3961-0426</t>
  </si>
  <si>
    <t>JPC260313</t>
  </si>
  <si>
    <t>3962-0426</t>
  </si>
  <si>
    <t>JPC260315</t>
  </si>
  <si>
    <t>14.05.2026</t>
  </si>
  <si>
    <t>3963-0426</t>
  </si>
  <si>
    <t>JPC260401</t>
  </si>
  <si>
    <t>3964-0426</t>
  </si>
  <si>
    <t>JPC260404</t>
  </si>
  <si>
    <t>15.06.2026</t>
  </si>
  <si>
    <t>03.04.2026</t>
  </si>
  <si>
    <t>FA010909</t>
  </si>
  <si>
    <t>18.05.2026</t>
  </si>
  <si>
    <t>FA010903</t>
  </si>
  <si>
    <t>P/BBOR600686</t>
  </si>
  <si>
    <t>Prestation FÉVRIER MAROLLES</t>
  </si>
  <si>
    <t>3965-0426</t>
  </si>
  <si>
    <t>JPC260402</t>
  </si>
  <si>
    <t>17.05.2026</t>
  </si>
  <si>
    <t>V/BBOR601604</t>
  </si>
  <si>
    <t>BRM Janvier 2026</t>
  </si>
  <si>
    <t>V/BBOR601605</t>
  </si>
  <si>
    <t>BRM Février 2026</t>
  </si>
  <si>
    <t>V/BBOR601606</t>
  </si>
  <si>
    <t>BRM Mars 2026</t>
  </si>
  <si>
    <t>10.04.2026</t>
  </si>
  <si>
    <t>FA010918</t>
  </si>
  <si>
    <t>25.05.2026</t>
  </si>
  <si>
    <t>Payé le 14.04.2026</t>
  </si>
  <si>
    <t>Payé le 16.04.2026</t>
  </si>
  <si>
    <t>Payé le 17.04.2026</t>
  </si>
  <si>
    <t>16.05.2026</t>
  </si>
  <si>
    <t>Payé le 20.04.2026</t>
  </si>
  <si>
    <t>Payé le 20.04.2026 pour échéance</t>
  </si>
  <si>
    <t>Payé le 20.01.2026 - SL260301</t>
  </si>
  <si>
    <t>21.04.2026</t>
  </si>
  <si>
    <t>NAN26040333</t>
  </si>
  <si>
    <t>3966-0426</t>
  </si>
  <si>
    <t>3967-0426</t>
  </si>
  <si>
    <t>SL260407</t>
  </si>
  <si>
    <t>23.05.2026</t>
  </si>
  <si>
    <t>11.04.2026</t>
  </si>
  <si>
    <t>43426 2026 22 52</t>
  </si>
  <si>
    <t>BRM 28.09.23 au 25.01.2024</t>
  </si>
  <si>
    <t>COM AGGLO BEAUVAIS</t>
  </si>
  <si>
    <t>13.05.2026</t>
  </si>
  <si>
    <t>43426 2026 22 50</t>
  </si>
  <si>
    <t>BRM Avril 2024</t>
  </si>
  <si>
    <t>43426 2026 22 49</t>
  </si>
  <si>
    <t>BRM  du 01.07.24 au 31.10.24</t>
  </si>
  <si>
    <t>43426 2026 22 51</t>
  </si>
  <si>
    <t>BRM de Juin 2025</t>
  </si>
  <si>
    <t>24.04.2026</t>
  </si>
  <si>
    <t>NAN26040420</t>
  </si>
  <si>
    <t>SL260402</t>
  </si>
  <si>
    <t>23.06.2026</t>
  </si>
  <si>
    <t>3968-0426</t>
  </si>
  <si>
    <t>3969-0426</t>
  </si>
  <si>
    <t>Avoir s/facture nº3878-1125</t>
  </si>
  <si>
    <t>3970-0426</t>
  </si>
  <si>
    <t>Livraison SFP - Sept &amp; Oct 2025</t>
  </si>
  <si>
    <t>Payé le 27.04.2026</t>
  </si>
  <si>
    <t>Payé le 24.04.2026</t>
  </si>
  <si>
    <t>Payé le 21.04.2026</t>
  </si>
  <si>
    <t>Payé le 23.04.2026</t>
  </si>
  <si>
    <t>Payé le 27.04.2026 pour échéance - JPC260302, 260303, 260308, 260305, 260310, 260312, 260311, SL260303, 260304, 260305, 260302</t>
  </si>
  <si>
    <t>Payé le 27.04.2026 pour échéance -</t>
  </si>
  <si>
    <t>Payé le 27.04.2026 - JPC260304</t>
  </si>
  <si>
    <t xml:space="preserve">Payé le 27.04 pour échéance </t>
  </si>
  <si>
    <t>Déduit le 27.04.2026 sur/facture nº26020849</t>
  </si>
  <si>
    <t>27.04.2026</t>
  </si>
  <si>
    <t>SAGE</t>
  </si>
  <si>
    <t>27.04.2025</t>
  </si>
  <si>
    <t>FR-00051594</t>
  </si>
  <si>
    <t>3971-0426</t>
  </si>
  <si>
    <t>JPC260407</t>
  </si>
  <si>
    <t>27.05.2026</t>
  </si>
  <si>
    <t>FA010967</t>
  </si>
  <si>
    <t>08.06.2026</t>
  </si>
  <si>
    <t>28.04.2026</t>
  </si>
  <si>
    <t>FCN</t>
  </si>
  <si>
    <t>3972-0426</t>
  </si>
  <si>
    <t>Livraison PS du mois d'avril</t>
  </si>
  <si>
    <t>0004-0426</t>
  </si>
  <si>
    <t>Payé le 30.04.2026</t>
  </si>
  <si>
    <t>Payé le 28.04.2026</t>
  </si>
  <si>
    <t>NAN26040629</t>
  </si>
  <si>
    <t>SL260403</t>
  </si>
  <si>
    <t>29.06.2026</t>
  </si>
  <si>
    <t>04.05.2026</t>
  </si>
  <si>
    <t>FCN - Appel 3/6</t>
  </si>
  <si>
    <t>Prélevé 600,00 € le 31.05 et 599,99 € le 30.06</t>
  </si>
  <si>
    <t>3973-0426</t>
  </si>
  <si>
    <t>FA010970</t>
  </si>
  <si>
    <t>JPC260405</t>
  </si>
  <si>
    <t xml:space="preserve">REVIPLAST </t>
  </si>
  <si>
    <t>11.06.2026</t>
  </si>
  <si>
    <t>Payé le 06.05.2026</t>
  </si>
  <si>
    <t>Payé le 05.05.2026 -AV3926</t>
  </si>
  <si>
    <t xml:space="preserve">Payé le 05.05.2026   </t>
  </si>
  <si>
    <t>Déduit le 05.05.2026</t>
  </si>
  <si>
    <t>Payé le 05.05.2026</t>
  </si>
  <si>
    <t>Payé le 07.05.2026</t>
  </si>
  <si>
    <t>FCN Beauvais</t>
  </si>
  <si>
    <t xml:space="preserve">Prélèvement le 31.05 </t>
  </si>
  <si>
    <t>755 000464565</t>
  </si>
  <si>
    <t>LOYER EDEAL AVRIL</t>
  </si>
  <si>
    <t>S. LEFFRAY</t>
  </si>
  <si>
    <t>Payé le 11.05.2026</t>
  </si>
  <si>
    <t>NDF Séverine</t>
  </si>
  <si>
    <t>3974-0426</t>
  </si>
  <si>
    <t>JPC260411</t>
  </si>
  <si>
    <t>3975-0426</t>
  </si>
  <si>
    <t xml:space="preserve">JPC260411 </t>
  </si>
  <si>
    <t>Payé le 11.05.2026 - SL260306</t>
  </si>
  <si>
    <t>Payé le 11.05.2026 pour échéance</t>
  </si>
  <si>
    <t>FA010969</t>
  </si>
  <si>
    <t>3976-0426</t>
  </si>
  <si>
    <t>3977-0426</t>
  </si>
  <si>
    <t>JPC260409</t>
  </si>
  <si>
    <t>3978-0425</t>
  </si>
  <si>
    <t>JPC260412 BIS</t>
  </si>
  <si>
    <t>3979-0426</t>
  </si>
  <si>
    <t>3980-0426</t>
  </si>
  <si>
    <t>15.07.2026</t>
  </si>
  <si>
    <t>3981-0426</t>
  </si>
  <si>
    <t>JPC260412BIS</t>
  </si>
  <si>
    <t>30.06.2026</t>
  </si>
  <si>
    <t>12.05.2026</t>
  </si>
  <si>
    <t>3982-0526</t>
  </si>
  <si>
    <t>JPC260502</t>
  </si>
  <si>
    <t>3983-0526</t>
  </si>
  <si>
    <t>26.06.2026</t>
  </si>
  <si>
    <t>12.06.2026</t>
  </si>
  <si>
    <t>13.04.2026</t>
  </si>
  <si>
    <t>SL260410</t>
  </si>
  <si>
    <t>3984-0526</t>
  </si>
  <si>
    <t>PMG VEOLIA</t>
  </si>
  <si>
    <t>3985-0526</t>
  </si>
  <si>
    <t>SL260408</t>
  </si>
  <si>
    <t>3986-0526</t>
  </si>
  <si>
    <t>SL260409</t>
  </si>
  <si>
    <t>SL260413</t>
  </si>
  <si>
    <t>Eureausources Monteux</t>
  </si>
  <si>
    <t>3987-0526</t>
  </si>
  <si>
    <t>Payé le 12.05.2025</t>
  </si>
  <si>
    <t>Payé le 13.05.2026</t>
  </si>
  <si>
    <t>Payé le 14.05.2026</t>
  </si>
  <si>
    <t>Payé le 18.05.2026 pour échéance</t>
  </si>
  <si>
    <t>Payé le 18.05.2026</t>
  </si>
  <si>
    <t xml:space="preserve">Payé le 11.05.2026 </t>
  </si>
  <si>
    <t>JPC250503</t>
  </si>
  <si>
    <t>3988-0526</t>
  </si>
  <si>
    <t>18.06.2026</t>
  </si>
  <si>
    <t>3989-0526</t>
  </si>
  <si>
    <t>JPC250503- Frais de recyclage</t>
  </si>
  <si>
    <t>03.07.2026</t>
  </si>
  <si>
    <t>21.05.2026</t>
  </si>
  <si>
    <t>3990-0526</t>
  </si>
  <si>
    <t>SL260503</t>
  </si>
  <si>
    <t>Payé le 19.05.2026</t>
  </si>
  <si>
    <t>Payé le 20.05.2026</t>
  </si>
  <si>
    <t>Payé le 26.05.2026</t>
  </si>
  <si>
    <t>FR-00056175</t>
  </si>
  <si>
    <t>3991-0526</t>
  </si>
  <si>
    <t>JPC260504</t>
  </si>
  <si>
    <t>10.06.2026</t>
  </si>
  <si>
    <t>28.05.2026</t>
  </si>
  <si>
    <t>3992-0526</t>
  </si>
  <si>
    <t>JPC260505</t>
  </si>
  <si>
    <t>28.06.2026</t>
  </si>
  <si>
    <t>B2604174</t>
  </si>
  <si>
    <t>Payé le 28.05.2026</t>
  </si>
  <si>
    <t>Payé le 29.05.2026</t>
  </si>
  <si>
    <t>Déduit le 01.06.2026 s/ NAN26030758</t>
  </si>
  <si>
    <t>Payé le 01.06.2026</t>
  </si>
  <si>
    <t>Payé le 01.06.2026 - AVOIR N° NAN26030758 déduit</t>
  </si>
  <si>
    <t xml:space="preserve">Payé le 01.06.2026 - JPC260206, JPC260412BIS, </t>
  </si>
  <si>
    <t>01.06.2026</t>
  </si>
  <si>
    <t>202606-00817</t>
  </si>
  <si>
    <t>PRÉLEVÉ</t>
  </si>
  <si>
    <t>BIV-F-2605-1767</t>
  </si>
  <si>
    <t>VACHER</t>
  </si>
  <si>
    <t>15.08.2026</t>
  </si>
  <si>
    <t>B2605074</t>
  </si>
  <si>
    <t xml:space="preserve">PILLON TRANSPORTS </t>
  </si>
  <si>
    <t>F_2026_05_6</t>
  </si>
  <si>
    <t>3993-0526</t>
  </si>
  <si>
    <t>SL260501, SL260502</t>
  </si>
  <si>
    <t>31.05.2025</t>
  </si>
  <si>
    <t>3994-0526</t>
  </si>
  <si>
    <t>JPC260509</t>
  </si>
  <si>
    <t>3995-0526</t>
  </si>
  <si>
    <t>01.07.2026</t>
  </si>
  <si>
    <t>3996-0526</t>
  </si>
  <si>
    <t>3997-0526</t>
  </si>
  <si>
    <t>JPC260501&amp; JPC260508</t>
  </si>
  <si>
    <t>3998-0525</t>
  </si>
  <si>
    <t>JPC260507</t>
  </si>
  <si>
    <t>31.05.3036</t>
  </si>
  <si>
    <t>29.05.2026</t>
  </si>
  <si>
    <t>P/BBOR601762</t>
  </si>
  <si>
    <t xml:space="preserve">Prestations MAROLLES </t>
  </si>
  <si>
    <t>Prestations HERMES</t>
  </si>
  <si>
    <t>NDF 5/2026</t>
  </si>
  <si>
    <t>LOYER MAI E.DEAL</t>
  </si>
  <si>
    <t>755 000476166</t>
  </si>
  <si>
    <t>3999-0526</t>
  </si>
  <si>
    <t>Payé le 02.06.2026</t>
  </si>
  <si>
    <t>Payé le 08.06.2026 pour échéance</t>
  </si>
  <si>
    <t>Payé le 08.06.2026</t>
  </si>
  <si>
    <t>4000-0526</t>
  </si>
  <si>
    <t>31.07.2026</t>
  </si>
  <si>
    <t>4001-0526</t>
  </si>
  <si>
    <t>P/BBOR602405</t>
  </si>
  <si>
    <t>PRESTATIONS MAROLLES</t>
  </si>
  <si>
    <t>30.07.2026</t>
  </si>
  <si>
    <t>P/BBOR602406</t>
  </si>
  <si>
    <t>PRESTATIONS HERMES</t>
  </si>
  <si>
    <t>4002-0526</t>
  </si>
  <si>
    <t>P/BBOR600183</t>
  </si>
  <si>
    <t>Prestation Janvier HERMES</t>
  </si>
  <si>
    <t>Payé le 11.06.2026</t>
  </si>
  <si>
    <t>P/BBOR600182</t>
  </si>
  <si>
    <t>Prestation Janvier MAROLLES</t>
  </si>
  <si>
    <t>Payé le 09.06.2026</t>
  </si>
  <si>
    <t>Payé le 10.06.2026</t>
  </si>
  <si>
    <t>Payé le 12.06.2026</t>
  </si>
  <si>
    <t>16.06.2026</t>
  </si>
  <si>
    <t>CIN0153709</t>
  </si>
  <si>
    <t>SL260603</t>
  </si>
  <si>
    <t>16.07.2026</t>
  </si>
  <si>
    <t>Payé le 15.06.2026</t>
  </si>
  <si>
    <t>Payé le 17.06.2026</t>
  </si>
  <si>
    <t>0005-0526</t>
  </si>
  <si>
    <t>Payé le 22.06.2026</t>
  </si>
  <si>
    <t>GREENLOGICYCLE BVBA</t>
  </si>
  <si>
    <t>SL260602</t>
  </si>
  <si>
    <t>23.07.2026</t>
  </si>
  <si>
    <t>4004-0626</t>
  </si>
  <si>
    <t>4003-0626</t>
  </si>
  <si>
    <t>AKTO (Frais salaires formation Sage)</t>
  </si>
  <si>
    <t>4005-0626</t>
  </si>
  <si>
    <t>TIVACO</t>
  </si>
  <si>
    <t>24.06.2026</t>
  </si>
  <si>
    <t>4006-0626</t>
  </si>
  <si>
    <t>JPC260606</t>
  </si>
  <si>
    <t>24.07.2026</t>
  </si>
  <si>
    <t>Formation Sage (Frais Salariaux)</t>
  </si>
  <si>
    <t>4007-0626</t>
  </si>
  <si>
    <t>SL260607</t>
  </si>
  <si>
    <t>4008-0626</t>
  </si>
  <si>
    <t>JPC260607</t>
  </si>
  <si>
    <t>26.07.2026</t>
  </si>
  <si>
    <t>P/BBOR601763</t>
  </si>
  <si>
    <t>Payé le 29.06.2026 - JPC260507, JPC260504</t>
  </si>
  <si>
    <t>Payé le 29.06.2026 - Agglo Beauvais du 5.05.2026</t>
  </si>
  <si>
    <t xml:space="preserve">Payé le 29.06.2026 </t>
  </si>
  <si>
    <t xml:space="preserve">Payé le 29.06.2026  </t>
  </si>
  <si>
    <t>0006-0626</t>
  </si>
  <si>
    <t>Payé le 30.05.2026</t>
  </si>
  <si>
    <t>4009-0626</t>
  </si>
  <si>
    <t>30.08.2026</t>
  </si>
  <si>
    <t>4010-0626</t>
  </si>
  <si>
    <t>RC0526160</t>
  </si>
  <si>
    <t>SL260408 et SL260409</t>
  </si>
  <si>
    <t>DCDIS (DRV)</t>
  </si>
  <si>
    <t>4011-0626</t>
  </si>
  <si>
    <t>SL260504</t>
  </si>
  <si>
    <t>4012-0626</t>
  </si>
  <si>
    <t>4013-0626</t>
  </si>
  <si>
    <t>202607-00796</t>
  </si>
  <si>
    <t>Prèlèvement</t>
  </si>
  <si>
    <t>4014-0626</t>
  </si>
  <si>
    <t>JPC260203</t>
  </si>
  <si>
    <t>MABITAL</t>
  </si>
  <si>
    <t>31.08.2026</t>
  </si>
  <si>
    <t>P/BBOR602832</t>
  </si>
  <si>
    <t xml:space="preserve">Prestation Juin MAROLLES </t>
  </si>
  <si>
    <t>29.08.2026</t>
  </si>
  <si>
    <t>143003227</t>
  </si>
  <si>
    <t>FCN - APPEL 4/6</t>
  </si>
  <si>
    <t>Prélèvement le 31.07 et 31.08</t>
  </si>
  <si>
    <t>P/BBOR602833</t>
  </si>
  <si>
    <t>Prestation Juin HERMES</t>
  </si>
  <si>
    <t>FA011201</t>
  </si>
  <si>
    <t>07.08.2026</t>
  </si>
  <si>
    <t>4015-0626</t>
  </si>
  <si>
    <t>JPC260602, 260604 &amp; 260609</t>
  </si>
  <si>
    <t>4016-0626</t>
  </si>
  <si>
    <t>JPC260601</t>
  </si>
  <si>
    <t>EUREAU SOURCES</t>
  </si>
  <si>
    <t>30.06.29026</t>
  </si>
  <si>
    <t>4017-0626</t>
  </si>
  <si>
    <t xml:space="preserve">JUIN </t>
  </si>
  <si>
    <t>FA011214</t>
  </si>
  <si>
    <t>JPC260603</t>
  </si>
  <si>
    <t>Payé le 29.06.2026</t>
  </si>
  <si>
    <t>Payé le 01.07.2026</t>
  </si>
  <si>
    <t>Payé le 03.07.2026</t>
  </si>
  <si>
    <t>Payé le 03.07.2026 - PB DE QUALITÉ</t>
  </si>
  <si>
    <t>10.08.2026</t>
  </si>
  <si>
    <t>4018-0626</t>
  </si>
  <si>
    <t>SL260606</t>
  </si>
  <si>
    <t>4019-0626</t>
  </si>
  <si>
    <t>SL260605</t>
  </si>
  <si>
    <t>EUREAUSOURCES HERMES</t>
  </si>
  <si>
    <t>4020-0626</t>
  </si>
  <si>
    <t>EUREAUSOURCES TEISSIERES</t>
  </si>
  <si>
    <t>4021-0626</t>
  </si>
  <si>
    <t>JPC260506 (roto)</t>
  </si>
  <si>
    <t>SL260606/SL260605</t>
  </si>
  <si>
    <t>JPC260608 TAF</t>
  </si>
  <si>
    <t>4022-0626</t>
  </si>
  <si>
    <t>Payé le 13.07.2026</t>
  </si>
  <si>
    <t>Payé le 07.07.2026</t>
  </si>
  <si>
    <t>B2606163</t>
  </si>
  <si>
    <t>AUTOLIV</t>
  </si>
  <si>
    <t>Transports SL260411, SL260412, SL260601</t>
  </si>
  <si>
    <t>02.07.2026</t>
  </si>
  <si>
    <t>FA011299</t>
  </si>
  <si>
    <t>JPC260701</t>
  </si>
  <si>
    <t>16.08.2026</t>
  </si>
  <si>
    <t>4023-0626</t>
  </si>
  <si>
    <t>SL260404</t>
  </si>
  <si>
    <t>4024-0626</t>
  </si>
  <si>
    <t>CULL.IGAN</t>
  </si>
  <si>
    <t>LOYER JUIN E.DEAL</t>
  </si>
  <si>
    <t>Payé le 16.07.2026</t>
  </si>
  <si>
    <t>Payé le 20.07.2026</t>
  </si>
  <si>
    <t>20260656</t>
  </si>
  <si>
    <t>DIMA SERVICES</t>
  </si>
  <si>
    <t>4025-0626</t>
  </si>
  <si>
    <t>JPC260606 &amp; JPC260610</t>
  </si>
  <si>
    <t>4026-0626</t>
  </si>
  <si>
    <t>EI A2B CONSULT</t>
  </si>
  <si>
    <t>NDF 6/2026</t>
  </si>
  <si>
    <t>JPC20703</t>
  </si>
  <si>
    <t>13.07.2026</t>
  </si>
  <si>
    <t>FA011308</t>
  </si>
  <si>
    <t>27.08.2026</t>
  </si>
  <si>
    <t>Payé le 21.07.2026</t>
  </si>
  <si>
    <t>Payé le 22.07.2026</t>
  </si>
  <si>
    <t>Payé çe 23.07.2026</t>
  </si>
  <si>
    <t>Payé le 27.07.2026 pour échéance</t>
  </si>
  <si>
    <t xml:space="preserve">Payé </t>
  </si>
  <si>
    <t>Payé le 27.07.2026</t>
  </si>
  <si>
    <t>Payé le 28.07.2026</t>
  </si>
  <si>
    <t>Payé le 31.07.2026</t>
  </si>
  <si>
    <t>Payé le 03.08.2026</t>
  </si>
  <si>
    <t>Payé le 04.08.2026</t>
  </si>
  <si>
    <t xml:space="preserve">Payé le 05.08.2026 4544,80 € au lieu de 4936,97 </t>
  </si>
  <si>
    <t>Payé le 05.08.2026</t>
  </si>
  <si>
    <t xml:space="preserve">Payé le 05.08.2026 - JPC260601, JPC260608, SL260605, JPC260610, </t>
  </si>
  <si>
    <t>Payé le 05.08.2026 - SL260601</t>
  </si>
  <si>
    <t>Payé le 11.08.2026</t>
  </si>
  <si>
    <t>Payé le 14.08.2026</t>
  </si>
  <si>
    <t>Payé le 17.08.2026</t>
  </si>
  <si>
    <t>Payé le 17.08.2026 - Baf Caisses Autoliv</t>
  </si>
  <si>
    <r>
      <t>SL260701</t>
    </r>
    <r>
      <rPr>
        <b/>
        <sz val="11"/>
        <color rgb="FFFF0000"/>
        <rFont val="Eurostile"/>
      </rPr>
      <t xml:space="preserve"> ( Stock au 30.06)</t>
    </r>
  </si>
  <si>
    <t>Payé le 28.08.2026</t>
  </si>
  <si>
    <t>Payé le 19.08.2026</t>
  </si>
  <si>
    <t>Payé le 31.08.2026</t>
  </si>
  <si>
    <r>
      <t xml:space="preserve">Payé </t>
    </r>
    <r>
      <rPr>
        <b/>
        <sz val="11"/>
        <color rgb="FFFF0000"/>
        <rFont val="Eurostile"/>
      </rPr>
      <t>2419,80</t>
    </r>
    <r>
      <rPr>
        <b/>
        <sz val="11"/>
        <rFont val="Eurostile"/>
      </rPr>
      <t xml:space="preserve"> € le 01.09.2026</t>
    </r>
  </si>
  <si>
    <t>Payé le 01.09.2026</t>
  </si>
  <si>
    <t>Payé le 04.09.2026</t>
  </si>
  <si>
    <t>Payé le 16.09.2026</t>
  </si>
  <si>
    <t>Payé le 08.09.2026</t>
  </si>
  <si>
    <t>PB sur camion livré</t>
  </si>
  <si>
    <t>Payé le 21.09.2026</t>
  </si>
  <si>
    <t>Payé le 05.10.2026</t>
  </si>
  <si>
    <t>Payé le 15.10.2026 2376 € suit avoir nº 903539 sur MEG</t>
  </si>
  <si>
    <t>Payé le 01.09.2026 avec facture 4017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</si>
</sst>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2"/>
      <color theme="1"/>
      <name val="Aptos Narrow"/>
      <family val="2"/>
      <scheme val="minor"/>
    </font>
    <font>
      <sz val="9"/>
      <color theme="1"/>
      <name val="Avenir Next Regular"/>
    </font>
    <font>
      <b/>
      <sz val="9"/>
      <name val="Avenir Next Regular"/>
    </font>
    <font>
      <sz val="9"/>
      <name val="Avenir Next Regular"/>
    </font>
    <font>
      <sz val="10"/>
      <color theme="1"/>
      <name val="Aptos Narrow"/>
      <family val="2"/>
      <scheme val="minor"/>
    </font>
    <font>
      <b/>
      <sz val="10"/>
      <color rgb="FFFF0000"/>
      <name val="Calibri"/>
      <family val="2"/>
    </font>
    <font>
      <b/>
      <sz val="10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0"/>
      <name val="Avenir Next Regular"/>
    </font>
    <font>
      <sz val="10"/>
      <name val="Avenir Next Regular"/>
    </font>
    <font>
      <b/>
      <sz val="10"/>
      <color theme="1"/>
      <name val="Avenir Next Regular"/>
    </font>
    <font>
      <sz val="10"/>
      <name val="Aptos Narrow"/>
      <family val="2"/>
      <scheme val="minor"/>
    </font>
    <font>
      <sz val="10"/>
      <color rgb="FFFF0000"/>
      <name val="Calibri"/>
      <family val="2"/>
    </font>
    <font>
      <sz val="10"/>
      <name val="Calibri"/>
      <family val="2"/>
    </font>
    <font>
      <sz val="10"/>
      <color theme="1"/>
      <name val="Avenir Next Regular"/>
    </font>
    <font>
      <sz val="11"/>
      <name val="Avenir Next Regular"/>
    </font>
    <font>
      <b/>
      <sz val="10"/>
      <color rgb="FFFF0000"/>
      <name val="Avenir Next Regular"/>
    </font>
    <font>
      <sz val="8"/>
      <name val="Aptos Narrow"/>
      <family val="2"/>
      <scheme val="minor"/>
    </font>
    <font>
      <b/>
      <sz val="9"/>
      <color rgb="FFFF0000"/>
      <name val="Avenir Next Regular"/>
    </font>
    <font>
      <sz val="11"/>
      <name val="Eurostile"/>
    </font>
    <font>
      <sz val="11"/>
      <color theme="1"/>
      <name val="Eurostile"/>
    </font>
    <font>
      <b/>
      <sz val="11"/>
      <name val="Eurostile"/>
    </font>
    <font>
      <sz val="11"/>
      <color theme="1"/>
      <name val="Avenir Next Regular"/>
    </font>
    <font>
      <i/>
      <sz val="11"/>
      <name val="Eurostile"/>
    </font>
    <font>
      <b/>
      <sz val="14"/>
      <color theme="1"/>
      <name val="Eurostile"/>
    </font>
    <font>
      <b/>
      <sz val="12"/>
      <name val="Eurostile"/>
    </font>
    <font>
      <sz val="12"/>
      <name val="Avenir Next Regular"/>
    </font>
    <font>
      <sz val="12"/>
      <color theme="0"/>
      <name val="Aptos Narrow"/>
      <family val="2"/>
      <scheme val="minor"/>
    </font>
    <font>
      <b/>
      <sz val="16"/>
      <name val="Eurostile"/>
    </font>
    <font>
      <sz val="12"/>
      <color theme="1"/>
      <name val="Eurostile"/>
    </font>
    <font>
      <sz val="12"/>
      <name val="Eurostile"/>
    </font>
    <font>
      <b/>
      <sz val="14"/>
      <name val="Eurostile"/>
    </font>
    <font>
      <sz val="14"/>
      <color theme="1"/>
      <name val="Aptos Narrow"/>
      <family val="2"/>
      <scheme val="minor"/>
    </font>
    <font>
      <b/>
      <sz val="16"/>
      <color theme="1"/>
      <name val="Aptos Narrow"/>
      <scheme val="minor"/>
    </font>
    <font>
      <b/>
      <sz val="12"/>
      <color theme="1"/>
      <name val="Eurostile"/>
    </font>
    <font>
      <sz val="9"/>
      <color rgb="FFFF0000"/>
      <name val="Avenir Next Regular"/>
    </font>
    <font>
      <sz val="11"/>
      <color rgb="FFFF0000"/>
      <name val="Eurostile"/>
    </font>
    <font>
      <b/>
      <sz val="11"/>
      <color rgb="FFFF0000"/>
      <name val="Eurostile"/>
    </font>
    <font>
      <b/>
      <sz val="10"/>
      <color theme="1"/>
      <name val="Helvetica"/>
      <family val="2"/>
    </font>
    <font>
      <b/>
      <sz val="11"/>
      <color theme="1"/>
      <name val="Eurostile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DotDot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DotDot">
        <color indexed="64"/>
      </top>
      <bottom style="medium">
        <color indexed="64"/>
      </bottom>
      <diagonal/>
    </border>
    <border>
      <left style="thin">
        <color indexed="64"/>
      </left>
      <right/>
      <top style="dashDotDot">
        <color indexed="64"/>
      </top>
      <bottom/>
      <diagonal/>
    </border>
    <border>
      <left/>
      <right/>
      <top style="dashDotDot">
        <color indexed="64"/>
      </top>
      <bottom/>
      <diagonal/>
    </border>
    <border>
      <left/>
      <right style="medium">
        <color indexed="64"/>
      </right>
      <top style="dashDotDot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Dot">
        <color indexed="64"/>
      </top>
      <bottom style="dashDot">
        <color indexed="64"/>
      </bottom>
      <diagonal/>
    </border>
    <border>
      <left/>
      <right style="thin">
        <color indexed="64"/>
      </right>
      <top style="dashDot">
        <color indexed="64"/>
      </top>
      <bottom style="dashDot">
        <color indexed="64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indexed="64"/>
      </bottom>
      <diagonal/>
    </border>
    <border>
      <left style="thin">
        <color indexed="64"/>
      </left>
      <right/>
      <top style="thin">
        <color indexed="64"/>
      </top>
      <bottom style="dashDot">
        <color indexed="64"/>
      </bottom>
      <diagonal/>
    </border>
    <border>
      <left/>
      <right/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dashDot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dashDot">
        <color indexed="64"/>
      </bottom>
      <diagonal/>
    </border>
    <border>
      <left/>
      <right style="thin">
        <color indexed="64"/>
      </right>
      <top style="dashDotDot">
        <color indexed="64"/>
      </top>
      <bottom style="dashDot">
        <color indexed="64"/>
      </bottom>
      <diagonal/>
    </border>
    <border>
      <left style="thin">
        <color indexed="64"/>
      </left>
      <right/>
      <top style="dashDotDot">
        <color indexed="64"/>
      </top>
      <bottom style="dashDot">
        <color indexed="64"/>
      </bottom>
      <diagonal/>
    </border>
    <border>
      <left/>
      <right style="thin">
        <color indexed="64"/>
      </right>
      <top style="dashDot">
        <color indexed="64"/>
      </top>
      <bottom style="dashDotDot">
        <color indexed="64"/>
      </bottom>
      <diagonal/>
    </border>
    <border>
      <left style="thin">
        <color indexed="64"/>
      </left>
      <right/>
      <top style="dashDot">
        <color indexed="64"/>
      </top>
      <bottom style="dashDotDot">
        <color indexed="64"/>
      </bottom>
      <diagonal/>
    </border>
    <border>
      <left/>
      <right style="thin">
        <color indexed="64"/>
      </right>
      <top/>
      <bottom style="dashDot">
        <color indexed="64"/>
      </bottom>
      <diagonal/>
    </border>
    <border>
      <left style="thin">
        <color indexed="64"/>
      </left>
      <right/>
      <top/>
      <bottom style="dashDot">
        <color indexed="64"/>
      </bottom>
      <diagonal/>
    </border>
    <border>
      <left/>
      <right style="thin">
        <color indexed="64"/>
      </right>
      <top style="dashDotDot">
        <color indexed="64"/>
      </top>
      <bottom style="dashDotDot">
        <color indexed="64"/>
      </bottom>
      <diagonal/>
    </border>
    <border>
      <left style="thin">
        <color indexed="64"/>
      </left>
      <right/>
      <top style="dashDotDot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DotDot">
        <color indexed="64"/>
      </bottom>
      <diagonal/>
    </border>
    <border>
      <left/>
      <right style="medium">
        <color indexed="64"/>
      </right>
      <top style="dashDotDot">
        <color indexed="64"/>
      </top>
      <bottom style="dashDotDot">
        <color indexed="64"/>
      </bottom>
      <diagonal/>
    </border>
    <border>
      <left style="medium">
        <color indexed="64"/>
      </left>
      <right style="medium">
        <color indexed="64"/>
      </right>
      <top style="dashDotDot">
        <color indexed="64"/>
      </top>
      <bottom style="dashDotDot">
        <color indexed="64"/>
      </bottom>
      <diagonal/>
    </border>
    <border>
      <left/>
      <right/>
      <top style="dashDotDot">
        <color indexed="64"/>
      </top>
      <bottom style="dashDotDot">
        <color indexed="64"/>
      </bottom>
      <diagonal/>
    </border>
    <border>
      <left/>
      <right style="thin">
        <color indexed="64"/>
      </right>
      <top style="dashDotDot">
        <color indexed="64"/>
      </top>
      <bottom/>
      <diagonal/>
    </border>
    <border>
      <left style="thin">
        <color indexed="64"/>
      </left>
      <right style="thin">
        <color indexed="64"/>
      </right>
      <top style="dashDotDot">
        <color indexed="64"/>
      </top>
      <bottom/>
      <diagonal/>
    </border>
    <border>
      <left/>
      <right style="thin">
        <color indexed="64"/>
      </right>
      <top/>
      <bottom style="dashDotDot">
        <color indexed="64"/>
      </bottom>
      <diagonal/>
    </border>
    <border>
      <left style="thin">
        <color indexed="64"/>
      </left>
      <right/>
      <top/>
      <bottom style="dashDotDot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ashDot">
        <color indexed="64"/>
      </top>
      <bottom/>
      <diagonal/>
    </border>
    <border>
      <left style="thin">
        <color indexed="64"/>
      </left>
      <right/>
      <top style="dashDot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/>
      <top style="dashDot">
        <color indexed="64"/>
      </top>
      <bottom style="thin">
        <color indexed="64"/>
      </bottom>
      <diagonal/>
    </border>
    <border>
      <left/>
      <right/>
      <top style="dashDot">
        <color indexed="64"/>
      </top>
      <bottom style="thin">
        <color indexed="64"/>
      </bottom>
      <diagonal/>
    </border>
    <border>
      <left/>
      <right style="thin">
        <color indexed="64"/>
      </right>
      <top style="dashDot">
        <color indexed="64"/>
      </top>
      <bottom style="thin">
        <color indexed="64"/>
      </bottom>
      <diagonal/>
    </border>
    <border>
      <left/>
      <right/>
      <top style="dashDot">
        <color indexed="64"/>
      </top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4" borderId="0" xfId="0" applyFont="1" applyFill="1"/>
    <xf numFmtId="0" fontId="6" fillId="0" borderId="0" xfId="0" applyFont="1" applyAlignment="1">
      <alignment vertical="center"/>
    </xf>
    <xf numFmtId="0" fontId="6" fillId="4" borderId="0" xfId="0" applyFont="1" applyFill="1" applyAlignment="1">
      <alignment vertical="center"/>
    </xf>
    <xf numFmtId="0" fontId="5" fillId="4" borderId="0" xfId="0" applyFont="1" applyFill="1"/>
    <xf numFmtId="0" fontId="5" fillId="0" borderId="0" xfId="0" applyFont="1" applyAlignment="1">
      <alignment vertical="center"/>
    </xf>
    <xf numFmtId="0" fontId="5" fillId="4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7" fillId="4" borderId="0" xfId="0" applyFont="1" applyFill="1" applyAlignment="1">
      <alignment vertical="center"/>
    </xf>
    <xf numFmtId="0" fontId="6" fillId="0" borderId="0" xfId="0" applyFont="1" applyAlignment="1">
      <alignment horizontal="left"/>
    </xf>
    <xf numFmtId="0" fontId="6" fillId="4" borderId="0" xfId="0" applyFont="1" applyFill="1" applyAlignment="1">
      <alignment horizontal="left"/>
    </xf>
    <xf numFmtId="0" fontId="8" fillId="0" borderId="0" xfId="0" applyFont="1"/>
    <xf numFmtId="0" fontId="8" fillId="4" borderId="0" xfId="0" applyFont="1" applyFill="1"/>
    <xf numFmtId="0" fontId="8" fillId="0" borderId="0" xfId="0" applyFont="1" applyAlignment="1">
      <alignment vertical="center"/>
    </xf>
    <xf numFmtId="0" fontId="8" fillId="4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4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8" fillId="5" borderId="0" xfId="0" applyFont="1" applyFill="1" applyAlignment="1">
      <alignment vertical="center"/>
    </xf>
    <xf numFmtId="0" fontId="9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4" fillId="0" borderId="0" xfId="0" applyFont="1" applyAlignment="1">
      <alignment wrapText="1"/>
    </xf>
    <xf numFmtId="0" fontId="16" fillId="0" borderId="0" xfId="0" applyFont="1"/>
    <xf numFmtId="0" fontId="16" fillId="0" borderId="0" xfId="0" applyFont="1" applyAlignment="1">
      <alignment wrapText="1"/>
    </xf>
    <xf numFmtId="0" fontId="11" fillId="0" borderId="0" xfId="0" applyFont="1"/>
    <xf numFmtId="0" fontId="11" fillId="0" borderId="0" xfId="0" applyFont="1" applyAlignment="1">
      <alignment vertical="center"/>
    </xf>
    <xf numFmtId="49" fontId="17" fillId="0" borderId="8" xfId="0" applyNumberFormat="1" applyFont="1" applyBorder="1" applyAlignment="1">
      <alignment vertical="center"/>
    </xf>
    <xf numFmtId="0" fontId="17" fillId="0" borderId="8" xfId="0" applyFont="1" applyBorder="1" applyAlignment="1">
      <alignment horizontal="center" vertical="center"/>
    </xf>
    <xf numFmtId="2" fontId="17" fillId="0" borderId="8" xfId="0" applyNumberFormat="1" applyFont="1" applyBorder="1" applyAlignment="1">
      <alignment horizontal="right" vertical="center"/>
    </xf>
    <xf numFmtId="0" fontId="17" fillId="0" borderId="8" xfId="0" applyFont="1" applyBorder="1" applyAlignment="1">
      <alignment horizontal="center" vertical="center" wrapText="1"/>
    </xf>
    <xf numFmtId="14" fontId="11" fillId="0" borderId="48" xfId="0" applyNumberFormat="1" applyFont="1" applyBorder="1" applyAlignment="1">
      <alignment vertical="center"/>
    </xf>
    <xf numFmtId="0" fontId="11" fillId="0" borderId="49" xfId="0" applyFont="1" applyBorder="1" applyAlignment="1">
      <alignment horizontal="left" vertical="center"/>
    </xf>
    <xf numFmtId="0" fontId="11" fillId="0" borderId="49" xfId="0" applyFont="1" applyBorder="1" applyAlignment="1">
      <alignment horizontal="left" wrapText="1"/>
    </xf>
    <xf numFmtId="14" fontId="11" fillId="0" borderId="49" xfId="0" applyNumberFormat="1" applyFont="1" applyBorder="1" applyAlignment="1">
      <alignment vertical="center"/>
    </xf>
    <xf numFmtId="14" fontId="11" fillId="0" borderId="0" xfId="0" applyNumberFormat="1" applyFont="1" applyAlignment="1">
      <alignment vertical="center"/>
    </xf>
    <xf numFmtId="49" fontId="17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2" fontId="17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2" fontId="11" fillId="0" borderId="0" xfId="0" applyNumberFormat="1" applyFont="1"/>
    <xf numFmtId="0" fontId="10" fillId="0" borderId="0" xfId="0" applyFont="1"/>
    <xf numFmtId="0" fontId="2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9" fillId="4" borderId="0" xfId="0" applyFont="1" applyFill="1"/>
    <xf numFmtId="0" fontId="20" fillId="0" borderId="0" xfId="0" applyFont="1"/>
    <xf numFmtId="0" fontId="18" fillId="0" borderId="0" xfId="0" applyFont="1"/>
    <xf numFmtId="0" fontId="22" fillId="0" borderId="0" xfId="0" applyFont="1"/>
    <xf numFmtId="0" fontId="23" fillId="3" borderId="10" xfId="0" applyFont="1" applyFill="1" applyBorder="1"/>
    <xf numFmtId="0" fontId="23" fillId="3" borderId="10" xfId="0" applyFont="1" applyFill="1" applyBorder="1" applyAlignment="1">
      <alignment horizontal="left" vertical="center"/>
    </xf>
    <xf numFmtId="2" fontId="23" fillId="3" borderId="10" xfId="0" applyNumberFormat="1" applyFont="1" applyFill="1" applyBorder="1"/>
    <xf numFmtId="0" fontId="21" fillId="0" borderId="8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8" xfId="0" applyFont="1" applyBorder="1" applyAlignment="1">
      <alignment horizontal="left" vertical="center"/>
    </xf>
    <xf numFmtId="0" fontId="21" fillId="0" borderId="8" xfId="0" applyFont="1" applyBorder="1" applyAlignment="1">
      <alignment horizontal="left" vertical="center" wrapText="1"/>
    </xf>
    <xf numFmtId="2" fontId="21" fillId="0" borderId="8" xfId="0" applyNumberFormat="1" applyFont="1" applyBorder="1" applyAlignment="1">
      <alignment vertical="center"/>
    </xf>
    <xf numFmtId="0" fontId="21" fillId="0" borderId="8" xfId="0" applyFont="1" applyBorder="1" applyAlignment="1">
      <alignment vertical="center"/>
    </xf>
    <xf numFmtId="0" fontId="21" fillId="0" borderId="9" xfId="0" applyFont="1" applyBorder="1" applyAlignment="1">
      <alignment vertical="center"/>
    </xf>
    <xf numFmtId="0" fontId="21" fillId="0" borderId="9" xfId="0" applyFont="1" applyBorder="1" applyAlignment="1">
      <alignment vertical="center" wrapText="1"/>
    </xf>
    <xf numFmtId="2" fontId="21" fillId="0" borderId="9" xfId="0" applyNumberFormat="1" applyFont="1" applyBorder="1" applyAlignment="1">
      <alignment vertical="center"/>
    </xf>
    <xf numFmtId="0" fontId="23" fillId="6" borderId="12" xfId="0" applyFont="1" applyFill="1" applyBorder="1"/>
    <xf numFmtId="0" fontId="23" fillId="6" borderId="11" xfId="0" applyFont="1" applyFill="1" applyBorder="1"/>
    <xf numFmtId="0" fontId="23" fillId="6" borderId="14" xfId="0" applyFont="1" applyFill="1" applyBorder="1"/>
    <xf numFmtId="0" fontId="23" fillId="6" borderId="15" xfId="0" applyFont="1" applyFill="1" applyBorder="1"/>
    <xf numFmtId="0" fontId="23" fillId="2" borderId="17" xfId="0" applyFont="1" applyFill="1" applyBorder="1"/>
    <xf numFmtId="0" fontId="23" fillId="2" borderId="18" xfId="0" applyFont="1" applyFill="1" applyBorder="1"/>
    <xf numFmtId="4" fontId="23" fillId="2" borderId="19" xfId="0" applyNumberFormat="1" applyFont="1" applyFill="1" applyBorder="1" applyAlignment="1">
      <alignment horizontal="center" vertical="center"/>
    </xf>
    <xf numFmtId="0" fontId="24" fillId="0" borderId="0" xfId="0" applyFont="1"/>
    <xf numFmtId="0" fontId="22" fillId="0" borderId="0" xfId="0" applyFont="1" applyAlignment="1">
      <alignment wrapText="1"/>
    </xf>
    <xf numFmtId="2" fontId="21" fillId="0" borderId="8" xfId="0" applyNumberFormat="1" applyFont="1" applyBorder="1" applyAlignment="1">
      <alignment horizontal="right" vertical="center"/>
    </xf>
    <xf numFmtId="49" fontId="21" fillId="0" borderId="8" xfId="0" applyNumberFormat="1" applyFont="1" applyBorder="1" applyAlignment="1">
      <alignment vertical="center"/>
    </xf>
    <xf numFmtId="14" fontId="21" fillId="0" borderId="21" xfId="0" applyNumberFormat="1" applyFont="1" applyBorder="1" applyAlignment="1">
      <alignment vertical="center"/>
    </xf>
    <xf numFmtId="0" fontId="21" fillId="0" borderId="20" xfId="0" applyFont="1" applyBorder="1" applyAlignment="1">
      <alignment horizontal="left" vertical="center" wrapText="1"/>
    </xf>
    <xf numFmtId="14" fontId="21" fillId="0" borderId="8" xfId="0" applyNumberFormat="1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2" fontId="21" fillId="0" borderId="23" xfId="0" applyNumberFormat="1" applyFont="1" applyBorder="1" applyAlignment="1">
      <alignment horizontal="right" vertical="center"/>
    </xf>
    <xf numFmtId="0" fontId="21" fillId="0" borderId="0" xfId="0" applyFont="1" applyAlignment="1">
      <alignment horizontal="left"/>
    </xf>
    <xf numFmtId="0" fontId="21" fillId="0" borderId="0" xfId="0" applyFont="1"/>
    <xf numFmtId="0" fontId="25" fillId="0" borderId="0" xfId="0" applyFont="1"/>
    <xf numFmtId="14" fontId="21" fillId="0" borderId="9" xfId="0" applyNumberFormat="1" applyFont="1" applyBorder="1" applyAlignment="1">
      <alignment horizontal="center" vertical="center"/>
    </xf>
    <xf numFmtId="2" fontId="21" fillId="0" borderId="9" xfId="0" applyNumberFormat="1" applyFont="1" applyBorder="1" applyAlignment="1">
      <alignment horizontal="right" vertical="center"/>
    </xf>
    <xf numFmtId="0" fontId="21" fillId="0" borderId="0" xfId="0" applyFont="1" applyAlignment="1">
      <alignment wrapText="1"/>
    </xf>
    <xf numFmtId="0" fontId="21" fillId="0" borderId="9" xfId="0" applyFont="1" applyBorder="1" applyAlignment="1">
      <alignment horizontal="left" vertical="center" wrapText="1"/>
    </xf>
    <xf numFmtId="14" fontId="21" fillId="0" borderId="8" xfId="0" applyNumberFormat="1" applyFont="1" applyBorder="1" applyAlignment="1">
      <alignment vertical="center"/>
    </xf>
    <xf numFmtId="49" fontId="21" fillId="0" borderId="8" xfId="0" applyNumberFormat="1" applyFont="1" applyBorder="1" applyAlignment="1">
      <alignment horizontal="left" vertical="center"/>
    </xf>
    <xf numFmtId="49" fontId="21" fillId="0" borderId="0" xfId="0" applyNumberFormat="1" applyFont="1" applyAlignment="1">
      <alignment horizontal="left" vertical="center"/>
    </xf>
    <xf numFmtId="0" fontId="21" fillId="0" borderId="23" xfId="0" applyFont="1" applyBorder="1" applyAlignment="1">
      <alignment horizontal="left" vertical="center"/>
    </xf>
    <xf numFmtId="14" fontId="23" fillId="0" borderId="36" xfId="0" applyNumberFormat="1" applyFont="1" applyBorder="1"/>
    <xf numFmtId="49" fontId="23" fillId="0" borderId="36" xfId="0" applyNumberFormat="1" applyFont="1" applyBorder="1" applyAlignment="1">
      <alignment horizontal="left" vertical="center"/>
    </xf>
    <xf numFmtId="0" fontId="23" fillId="0" borderId="36" xfId="0" applyFont="1" applyBorder="1" applyAlignment="1">
      <alignment horizontal="left"/>
    </xf>
    <xf numFmtId="14" fontId="23" fillId="0" borderId="36" xfId="0" applyNumberFormat="1" applyFont="1" applyBorder="1" applyAlignment="1">
      <alignment horizontal="center"/>
    </xf>
    <xf numFmtId="2" fontId="23" fillId="0" borderId="36" xfId="0" applyNumberFormat="1" applyFont="1" applyBorder="1" applyAlignment="1">
      <alignment horizontal="right"/>
    </xf>
    <xf numFmtId="2" fontId="23" fillId="0" borderId="36" xfId="0" applyNumberFormat="1" applyFont="1" applyBorder="1"/>
    <xf numFmtId="0" fontId="23" fillId="0" borderId="36" xfId="0" applyFont="1" applyBorder="1" applyAlignment="1">
      <alignment horizontal="center"/>
    </xf>
    <xf numFmtId="0" fontId="23" fillId="0" borderId="36" xfId="0" applyFont="1" applyBorder="1" applyAlignment="1">
      <alignment horizontal="left" vertical="center" wrapText="1"/>
    </xf>
    <xf numFmtId="49" fontId="21" fillId="0" borderId="36" xfId="0" applyNumberFormat="1" applyFont="1" applyBorder="1" applyAlignment="1">
      <alignment horizontal="left" vertical="center"/>
    </xf>
    <xf numFmtId="2" fontId="23" fillId="0" borderId="37" xfId="0" applyNumberFormat="1" applyFont="1" applyBorder="1" applyAlignment="1">
      <alignment vertical="center"/>
    </xf>
    <xf numFmtId="14" fontId="23" fillId="0" borderId="21" xfId="0" applyNumberFormat="1" applyFont="1" applyBorder="1" applyAlignment="1">
      <alignment vertical="center"/>
    </xf>
    <xf numFmtId="0" fontId="23" fillId="0" borderId="8" xfId="0" applyFont="1" applyBorder="1" applyAlignment="1">
      <alignment horizontal="left" vertical="center"/>
    </xf>
    <xf numFmtId="14" fontId="23" fillId="0" borderId="8" xfId="0" applyNumberFormat="1" applyFont="1" applyBorder="1" applyAlignment="1">
      <alignment horizontal="center" vertical="center"/>
    </xf>
    <xf numFmtId="2" fontId="23" fillId="0" borderId="8" xfId="0" applyNumberFormat="1" applyFont="1" applyBorder="1" applyAlignment="1">
      <alignment horizontal="right" vertical="center"/>
    </xf>
    <xf numFmtId="2" fontId="23" fillId="0" borderId="8" xfId="0" applyNumberFormat="1" applyFont="1" applyBorder="1" applyAlignment="1">
      <alignment vertical="center"/>
    </xf>
    <xf numFmtId="0" fontId="23" fillId="0" borderId="8" xfId="0" applyFont="1" applyBorder="1" applyAlignment="1">
      <alignment horizontal="center" vertical="center"/>
    </xf>
    <xf numFmtId="0" fontId="23" fillId="0" borderId="20" xfId="0" applyFont="1" applyBorder="1" applyAlignment="1">
      <alignment horizontal="left" vertical="center" wrapText="1"/>
    </xf>
    <xf numFmtId="14" fontId="23" fillId="0" borderId="38" xfId="0" applyNumberFormat="1" applyFont="1" applyBorder="1" applyAlignment="1">
      <alignment vertical="center"/>
    </xf>
    <xf numFmtId="0" fontId="23" fillId="0" borderId="37" xfId="0" applyFont="1" applyBorder="1" applyAlignment="1">
      <alignment horizontal="left" vertical="center"/>
    </xf>
    <xf numFmtId="14" fontId="23" fillId="0" borderId="37" xfId="0" applyNumberFormat="1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3" fillId="0" borderId="39" xfId="0" applyFont="1" applyBorder="1" applyAlignment="1">
      <alignment horizontal="left" vertical="center" wrapText="1"/>
    </xf>
    <xf numFmtId="0" fontId="21" fillId="0" borderId="28" xfId="0" applyFont="1" applyBorder="1" applyAlignment="1">
      <alignment horizontal="left" vertical="center"/>
    </xf>
    <xf numFmtId="49" fontId="23" fillId="0" borderId="8" xfId="0" applyNumberFormat="1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14" fontId="21" fillId="0" borderId="38" xfId="0" applyNumberFormat="1" applyFont="1" applyBorder="1" applyAlignment="1">
      <alignment vertical="center"/>
    </xf>
    <xf numFmtId="49" fontId="21" fillId="0" borderId="37" xfId="0" applyNumberFormat="1" applyFont="1" applyBorder="1" applyAlignment="1">
      <alignment horizontal="left" vertical="center"/>
    </xf>
    <xf numFmtId="0" fontId="21" fillId="0" borderId="37" xfId="0" applyFont="1" applyBorder="1" applyAlignment="1">
      <alignment horizontal="left" vertical="center"/>
    </xf>
    <xf numFmtId="14" fontId="21" fillId="0" borderId="37" xfId="0" applyNumberFormat="1" applyFont="1" applyBorder="1" applyAlignment="1">
      <alignment horizontal="center" vertical="center"/>
    </xf>
    <xf numFmtId="2" fontId="21" fillId="0" borderId="37" xfId="0" applyNumberFormat="1" applyFont="1" applyBorder="1" applyAlignment="1">
      <alignment horizontal="right" vertical="center"/>
    </xf>
    <xf numFmtId="2" fontId="21" fillId="0" borderId="37" xfId="0" applyNumberFormat="1" applyFont="1" applyBorder="1" applyAlignment="1">
      <alignment vertical="center"/>
    </xf>
    <xf numFmtId="0" fontId="21" fillId="0" borderId="37" xfId="0" applyFont="1" applyBorder="1" applyAlignment="1">
      <alignment horizontal="center" vertical="center"/>
    </xf>
    <xf numFmtId="0" fontId="21" fillId="0" borderId="39" xfId="0" applyFont="1" applyBorder="1" applyAlignment="1">
      <alignment horizontal="left" vertical="center" wrapText="1"/>
    </xf>
    <xf numFmtId="14" fontId="21" fillId="0" borderId="44" xfId="0" applyNumberFormat="1" applyFont="1" applyBorder="1" applyAlignment="1">
      <alignment vertical="center"/>
    </xf>
    <xf numFmtId="0" fontId="21" fillId="0" borderId="36" xfId="0" applyFont="1" applyBorder="1" applyAlignment="1">
      <alignment horizontal="left" vertical="center"/>
    </xf>
    <xf numFmtId="14" fontId="21" fillId="0" borderId="36" xfId="0" applyNumberFormat="1" applyFont="1" applyBorder="1" applyAlignment="1">
      <alignment horizontal="center" vertical="center"/>
    </xf>
    <xf numFmtId="2" fontId="21" fillId="0" borderId="36" xfId="0" applyNumberFormat="1" applyFont="1" applyBorder="1" applyAlignment="1">
      <alignment horizontal="right" vertical="center"/>
    </xf>
    <xf numFmtId="2" fontId="21" fillId="0" borderId="36" xfId="0" applyNumberFormat="1" applyFont="1" applyBorder="1" applyAlignment="1">
      <alignment vertical="center"/>
    </xf>
    <xf numFmtId="0" fontId="21" fillId="0" borderId="36" xfId="0" applyFont="1" applyBorder="1" applyAlignment="1">
      <alignment horizontal="center" vertical="center"/>
    </xf>
    <xf numFmtId="0" fontId="21" fillId="0" borderId="45" xfId="0" applyFont="1" applyBorder="1" applyAlignment="1">
      <alignment horizontal="left" vertical="center" wrapText="1"/>
    </xf>
    <xf numFmtId="0" fontId="25" fillId="0" borderId="0" xfId="0" applyFont="1" applyAlignment="1">
      <alignment horizontal="left"/>
    </xf>
    <xf numFmtId="0" fontId="21" fillId="0" borderId="46" xfId="0" applyFont="1" applyBorder="1" applyAlignment="1">
      <alignment vertical="center"/>
    </xf>
    <xf numFmtId="0" fontId="21" fillId="0" borderId="47" xfId="0" applyFont="1" applyBorder="1" applyAlignment="1">
      <alignment horizontal="left" vertical="center"/>
    </xf>
    <xf numFmtId="0" fontId="21" fillId="0" borderId="8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/>
    </xf>
    <xf numFmtId="2" fontId="21" fillId="0" borderId="46" xfId="0" applyNumberFormat="1" applyFont="1" applyBorder="1" applyAlignment="1">
      <alignment horizontal="right" vertical="center"/>
    </xf>
    <xf numFmtId="0" fontId="21" fillId="0" borderId="46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left" vertical="center" wrapText="1"/>
    </xf>
    <xf numFmtId="14" fontId="21" fillId="0" borderId="51" xfId="0" applyNumberFormat="1" applyFont="1" applyBorder="1" applyAlignment="1">
      <alignment vertical="center"/>
    </xf>
    <xf numFmtId="0" fontId="21" fillId="0" borderId="52" xfId="0" applyFont="1" applyBorder="1" applyAlignment="1">
      <alignment horizontal="left" vertical="center"/>
    </xf>
    <xf numFmtId="0" fontId="21" fillId="0" borderId="5" xfId="0" applyFont="1" applyBorder="1" applyAlignment="1">
      <alignment horizontal="left" vertical="center" wrapText="1"/>
    </xf>
    <xf numFmtId="0" fontId="21" fillId="0" borderId="45" xfId="0" applyFont="1" applyBorder="1" applyAlignment="1">
      <alignment horizontal="left" vertical="top" wrapText="1"/>
    </xf>
    <xf numFmtId="14" fontId="21" fillId="0" borderId="53" xfId="0" applyNumberFormat="1" applyFont="1" applyBorder="1" applyAlignment="1">
      <alignment vertical="center"/>
    </xf>
    <xf numFmtId="14" fontId="21" fillId="0" borderId="47" xfId="0" applyNumberFormat="1" applyFont="1" applyBorder="1" applyAlignment="1">
      <alignment horizontal="center" vertical="center"/>
    </xf>
    <xf numFmtId="2" fontId="21" fillId="0" borderId="47" xfId="0" applyNumberFormat="1" applyFont="1" applyBorder="1" applyAlignment="1">
      <alignment horizontal="right" vertical="center"/>
    </xf>
    <xf numFmtId="2" fontId="21" fillId="0" borderId="47" xfId="0" applyNumberFormat="1" applyFont="1" applyBorder="1" applyAlignment="1">
      <alignment vertical="center"/>
    </xf>
    <xf numFmtId="0" fontId="21" fillId="0" borderId="47" xfId="0" applyFont="1" applyBorder="1" applyAlignment="1">
      <alignment horizontal="center" vertical="center"/>
    </xf>
    <xf numFmtId="0" fontId="21" fillId="0" borderId="54" xfId="0" applyFont="1" applyBorder="1" applyAlignment="1">
      <alignment horizontal="left" vertical="center" wrapText="1"/>
    </xf>
    <xf numFmtId="49" fontId="21" fillId="0" borderId="46" xfId="0" applyNumberFormat="1" applyFont="1" applyBorder="1" applyAlignment="1">
      <alignment vertical="center"/>
    </xf>
    <xf numFmtId="14" fontId="21" fillId="0" borderId="37" xfId="0" applyNumberFormat="1" applyFont="1" applyBorder="1" applyAlignment="1">
      <alignment vertical="center"/>
    </xf>
    <xf numFmtId="0" fontId="21" fillId="0" borderId="37" xfId="0" applyFont="1" applyBorder="1" applyAlignment="1">
      <alignment horizontal="left" vertical="center" wrapText="1"/>
    </xf>
    <xf numFmtId="14" fontId="21" fillId="0" borderId="9" xfId="0" applyNumberFormat="1" applyFont="1" applyBorder="1" applyAlignment="1">
      <alignment vertical="center"/>
    </xf>
    <xf numFmtId="49" fontId="21" fillId="0" borderId="9" xfId="0" applyNumberFormat="1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23" fillId="7" borderId="36" xfId="0" applyFont="1" applyFill="1" applyBorder="1" applyAlignment="1">
      <alignment horizontal="left" vertical="center"/>
    </xf>
    <xf numFmtId="14" fontId="23" fillId="7" borderId="36" xfId="0" applyNumberFormat="1" applyFont="1" applyFill="1" applyBorder="1" applyAlignment="1">
      <alignment horizontal="center" vertical="center"/>
    </xf>
    <xf numFmtId="2" fontId="23" fillId="7" borderId="36" xfId="0" applyNumberFormat="1" applyFont="1" applyFill="1" applyBorder="1" applyAlignment="1">
      <alignment horizontal="right" vertical="center"/>
    </xf>
    <xf numFmtId="2" fontId="23" fillId="0" borderId="36" xfId="0" applyNumberFormat="1" applyFont="1" applyBorder="1" applyAlignment="1">
      <alignment horizontal="right" vertical="center"/>
    </xf>
    <xf numFmtId="0" fontId="2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4" borderId="0" xfId="0" applyFont="1" applyFill="1" applyAlignment="1">
      <alignment vertical="center"/>
    </xf>
    <xf numFmtId="0" fontId="28" fillId="0" borderId="0" xfId="0" applyFont="1"/>
    <xf numFmtId="0" fontId="27" fillId="7" borderId="10" xfId="0" applyFont="1" applyFill="1" applyBorder="1"/>
    <xf numFmtId="2" fontId="27" fillId="7" borderId="10" xfId="0" applyNumberFormat="1" applyFont="1" applyFill="1" applyBorder="1"/>
    <xf numFmtId="2" fontId="27" fillId="7" borderId="28" xfId="0" applyNumberFormat="1" applyFont="1" applyFill="1" applyBorder="1" applyAlignment="1">
      <alignment horizontal="right" vertical="center"/>
    </xf>
    <xf numFmtId="0" fontId="27" fillId="7" borderId="28" xfId="0" applyFont="1" applyFill="1" applyBorder="1" applyAlignment="1">
      <alignment horizontal="left" vertical="center" wrapText="1"/>
    </xf>
    <xf numFmtId="0" fontId="27" fillId="7" borderId="41" xfId="0" applyFont="1" applyFill="1" applyBorder="1" applyAlignment="1">
      <alignment horizontal="left" vertical="center" wrapText="1"/>
    </xf>
    <xf numFmtId="2" fontId="27" fillId="7" borderId="36" xfId="0" applyNumberFormat="1" applyFont="1" applyFill="1" applyBorder="1" applyAlignment="1">
      <alignment horizontal="right" vertical="center"/>
    </xf>
    <xf numFmtId="0" fontId="27" fillId="7" borderId="45" xfId="0" applyFont="1" applyFill="1" applyBorder="1" applyAlignment="1">
      <alignment horizontal="left" vertical="center" wrapText="1"/>
    </xf>
    <xf numFmtId="0" fontId="27" fillId="7" borderId="28" xfId="0" applyFont="1" applyFill="1" applyBorder="1" applyAlignment="1">
      <alignment horizontal="center" vertical="center"/>
    </xf>
    <xf numFmtId="0" fontId="27" fillId="7" borderId="36" xfId="0" applyFont="1" applyFill="1" applyBorder="1" applyAlignment="1">
      <alignment horizontal="center" vertical="center"/>
    </xf>
    <xf numFmtId="0" fontId="27" fillId="7" borderId="50" xfId="0" applyFont="1" applyFill="1" applyBorder="1" applyAlignment="1">
      <alignment horizontal="left" vertical="center" wrapText="1"/>
    </xf>
    <xf numFmtId="2" fontId="27" fillId="7" borderId="28" xfId="0" applyNumberFormat="1" applyFont="1" applyFill="1" applyBorder="1" applyAlignment="1">
      <alignment horizontal="right"/>
    </xf>
    <xf numFmtId="0" fontId="27" fillId="7" borderId="28" xfId="0" applyFont="1" applyFill="1" applyBorder="1" applyAlignment="1">
      <alignment horizontal="center"/>
    </xf>
    <xf numFmtId="0" fontId="27" fillId="7" borderId="41" xfId="0" applyFont="1" applyFill="1" applyBorder="1" applyAlignment="1">
      <alignment horizontal="left" wrapText="1"/>
    </xf>
    <xf numFmtId="0" fontId="31" fillId="0" borderId="0" xfId="0" applyFont="1"/>
    <xf numFmtId="0" fontId="27" fillId="3" borderId="66" xfId="0" applyFont="1" applyFill="1" applyBorder="1" applyAlignment="1">
      <alignment vertical="center"/>
    </xf>
    <xf numFmtId="0" fontId="27" fillId="0" borderId="0" xfId="0" applyFont="1" applyAlignment="1">
      <alignment vertical="center"/>
    </xf>
    <xf numFmtId="0" fontId="27" fillId="7" borderId="67" xfId="0" applyFont="1" applyFill="1" applyBorder="1" applyAlignment="1">
      <alignment horizontal="center" vertical="center"/>
    </xf>
    <xf numFmtId="0" fontId="27" fillId="3" borderId="68" xfId="0" applyFont="1" applyFill="1" applyBorder="1"/>
    <xf numFmtId="10" fontId="27" fillId="0" borderId="0" xfId="0" applyNumberFormat="1" applyFont="1" applyAlignment="1">
      <alignment horizontal="center" vertical="center"/>
    </xf>
    <xf numFmtId="10" fontId="27" fillId="7" borderId="46" xfId="0" applyNumberFormat="1" applyFont="1" applyFill="1" applyBorder="1" applyAlignment="1">
      <alignment horizontal="center" vertical="center"/>
    </xf>
    <xf numFmtId="0" fontId="27" fillId="3" borderId="46" xfId="0" applyFont="1" applyFill="1" applyBorder="1"/>
    <xf numFmtId="0" fontId="33" fillId="7" borderId="64" xfId="0" applyFont="1" applyFill="1" applyBorder="1"/>
    <xf numFmtId="10" fontId="33" fillId="0" borderId="0" xfId="0" applyNumberFormat="1" applyFont="1"/>
    <xf numFmtId="4" fontId="33" fillId="7" borderId="64" xfId="0" applyNumberFormat="1" applyFont="1" applyFill="1" applyBorder="1"/>
    <xf numFmtId="10" fontId="33" fillId="7" borderId="64" xfId="0" applyNumberFormat="1" applyFont="1" applyFill="1" applyBorder="1" applyAlignment="1">
      <alignment horizontal="center" vertical="center"/>
    </xf>
    <xf numFmtId="0" fontId="29" fillId="0" borderId="0" xfId="0" applyFont="1"/>
    <xf numFmtId="0" fontId="33" fillId="0" borderId="0" xfId="0" applyFont="1" applyAlignment="1">
      <alignment vertical="center"/>
    </xf>
    <xf numFmtId="0" fontId="34" fillId="0" borderId="0" xfId="0" applyFont="1"/>
    <xf numFmtId="0" fontId="27" fillId="7" borderId="10" xfId="0" applyFont="1" applyFill="1" applyBorder="1" applyAlignment="1">
      <alignment wrapText="1"/>
    </xf>
    <xf numFmtId="0" fontId="27" fillId="7" borderId="66" xfId="0" applyFont="1" applyFill="1" applyBorder="1" applyAlignment="1">
      <alignment vertical="center"/>
    </xf>
    <xf numFmtId="0" fontId="36" fillId="3" borderId="66" xfId="0" applyFont="1" applyFill="1" applyBorder="1" applyAlignment="1">
      <alignment horizontal="center" vertical="center"/>
    </xf>
    <xf numFmtId="0" fontId="26" fillId="7" borderId="64" xfId="0" applyFont="1" applyFill="1" applyBorder="1"/>
    <xf numFmtId="4" fontId="31" fillId="0" borderId="46" xfId="0" applyNumberFormat="1" applyFont="1" applyBorder="1"/>
    <xf numFmtId="4" fontId="32" fillId="0" borderId="46" xfId="0" applyNumberFormat="1" applyFont="1" applyBorder="1"/>
    <xf numFmtId="4" fontId="0" fillId="0" borderId="0" xfId="0" applyNumberFormat="1"/>
    <xf numFmtId="4" fontId="27" fillId="3" borderId="66" xfId="0" applyNumberFormat="1" applyFont="1" applyFill="1" applyBorder="1" applyAlignment="1">
      <alignment horizontal="center" vertical="center"/>
    </xf>
    <xf numFmtId="4" fontId="32" fillId="0" borderId="69" xfId="0" applyNumberFormat="1" applyFont="1" applyBorder="1"/>
    <xf numFmtId="4" fontId="26" fillId="7" borderId="64" xfId="0" applyNumberFormat="1" applyFont="1" applyFill="1" applyBorder="1"/>
    <xf numFmtId="4" fontId="27" fillId="3" borderId="67" xfId="0" applyNumberFormat="1" applyFont="1" applyFill="1" applyBorder="1" applyAlignment="1">
      <alignment horizontal="center" vertical="center"/>
    </xf>
    <xf numFmtId="4" fontId="32" fillId="0" borderId="55" xfId="0" applyNumberFormat="1" applyFont="1" applyBorder="1"/>
    <xf numFmtId="4" fontId="31" fillId="0" borderId="0" xfId="0" applyNumberFormat="1" applyFont="1"/>
    <xf numFmtId="4" fontId="32" fillId="0" borderId="68" xfId="0" applyNumberFormat="1" applyFont="1" applyBorder="1"/>
    <xf numFmtId="0" fontId="23" fillId="0" borderId="8" xfId="0" applyFont="1" applyBorder="1" applyAlignment="1">
      <alignment vertical="center"/>
    </xf>
    <xf numFmtId="2" fontId="23" fillId="7" borderId="46" xfId="0" applyNumberFormat="1" applyFont="1" applyFill="1" applyBorder="1" applyAlignment="1">
      <alignment horizontal="right" vertical="center"/>
    </xf>
    <xf numFmtId="0" fontId="37" fillId="0" borderId="0" xfId="0" applyFont="1"/>
    <xf numFmtId="1" fontId="21" fillId="0" borderId="8" xfId="0" applyNumberFormat="1" applyFont="1" applyBorder="1" applyAlignment="1">
      <alignment horizontal="left" vertical="center"/>
    </xf>
    <xf numFmtId="3" fontId="21" fillId="0" borderId="37" xfId="0" applyNumberFormat="1" applyFont="1" applyBorder="1" applyAlignment="1">
      <alignment horizontal="left" vertical="center"/>
    </xf>
    <xf numFmtId="3" fontId="21" fillId="0" borderId="52" xfId="0" applyNumberFormat="1" applyFont="1" applyBorder="1" applyAlignment="1">
      <alignment horizontal="left" vertical="center"/>
    </xf>
    <xf numFmtId="1" fontId="21" fillId="0" borderId="53" xfId="0" applyNumberFormat="1" applyFont="1" applyBorder="1" applyAlignment="1">
      <alignment horizontal="left" vertical="center"/>
    </xf>
    <xf numFmtId="14" fontId="21" fillId="0" borderId="42" xfId="0" applyNumberFormat="1" applyFont="1" applyBorder="1" applyAlignment="1">
      <alignment vertical="center"/>
    </xf>
    <xf numFmtId="14" fontId="21" fillId="0" borderId="23" xfId="0" applyNumberFormat="1" applyFont="1" applyBorder="1" applyAlignment="1">
      <alignment horizontal="center" vertical="center"/>
    </xf>
    <xf numFmtId="2" fontId="21" fillId="0" borderId="23" xfId="0" applyNumberFormat="1" applyFont="1" applyBorder="1" applyAlignment="1">
      <alignment vertical="center"/>
    </xf>
    <xf numFmtId="14" fontId="21" fillId="0" borderId="36" xfId="0" applyNumberFormat="1" applyFont="1" applyBorder="1"/>
    <xf numFmtId="0" fontId="21" fillId="0" borderId="36" xfId="0" applyFont="1" applyBorder="1" applyAlignment="1">
      <alignment horizontal="left"/>
    </xf>
    <xf numFmtId="2" fontId="21" fillId="0" borderId="36" xfId="0" applyNumberFormat="1" applyFont="1" applyBorder="1" applyAlignment="1">
      <alignment horizontal="right"/>
    </xf>
    <xf numFmtId="2" fontId="21" fillId="0" borderId="36" xfId="0" applyNumberFormat="1" applyFont="1" applyBorder="1"/>
    <xf numFmtId="0" fontId="21" fillId="0" borderId="36" xfId="0" applyFont="1" applyBorder="1" applyAlignment="1">
      <alignment horizontal="left" vertical="center" wrapText="1"/>
    </xf>
    <xf numFmtId="14" fontId="21" fillId="0" borderId="36" xfId="0" applyNumberFormat="1" applyFont="1" applyBorder="1" applyAlignment="1">
      <alignment vertical="center"/>
    </xf>
    <xf numFmtId="0" fontId="21" fillId="0" borderId="8" xfId="0" applyFont="1" applyBorder="1"/>
    <xf numFmtId="2" fontId="21" fillId="0" borderId="8" xfId="0" applyNumberFormat="1" applyFont="1" applyBorder="1"/>
    <xf numFmtId="0" fontId="21" fillId="0" borderId="9" xfId="0" applyFont="1" applyBorder="1"/>
    <xf numFmtId="2" fontId="21" fillId="0" borderId="9" xfId="0" applyNumberFormat="1" applyFont="1" applyBorder="1"/>
    <xf numFmtId="0" fontId="21" fillId="0" borderId="8" xfId="0" applyFont="1" applyBorder="1" applyAlignment="1">
      <alignment vertical="center" wrapText="1"/>
    </xf>
    <xf numFmtId="0" fontId="21" fillId="0" borderId="8" xfId="0" applyFont="1" applyBorder="1" applyAlignment="1">
      <alignment horizontal="left"/>
    </xf>
    <xf numFmtId="0" fontId="17" fillId="0" borderId="0" xfId="0" applyFont="1"/>
    <xf numFmtId="14" fontId="21" fillId="0" borderId="27" xfId="0" applyNumberFormat="1" applyFont="1" applyBorder="1" applyAlignment="1">
      <alignment horizontal="left" vertical="center"/>
    </xf>
    <xf numFmtId="14" fontId="21" fillId="0" borderId="27" xfId="0" applyNumberFormat="1" applyFont="1" applyBorder="1" applyAlignment="1">
      <alignment horizontal="center" vertical="center"/>
    </xf>
    <xf numFmtId="2" fontId="21" fillId="0" borderId="27" xfId="0" applyNumberFormat="1" applyFont="1" applyBorder="1" applyAlignment="1">
      <alignment horizontal="right" vertical="center"/>
    </xf>
    <xf numFmtId="14" fontId="21" fillId="0" borderId="8" xfId="0" applyNumberFormat="1" applyFont="1" applyBorder="1" applyAlignment="1">
      <alignment horizontal="left" vertical="center"/>
    </xf>
    <xf numFmtId="0" fontId="21" fillId="0" borderId="8" xfId="0" applyFont="1" applyBorder="1" applyAlignment="1">
      <alignment horizontal="left" wrapText="1"/>
    </xf>
    <xf numFmtId="14" fontId="21" fillId="0" borderId="55" xfId="0" applyNumberFormat="1" applyFont="1" applyBorder="1" applyAlignment="1">
      <alignment horizontal="left" vertical="center"/>
    </xf>
    <xf numFmtId="14" fontId="21" fillId="0" borderId="0" xfId="0" applyNumberFormat="1" applyFont="1" applyAlignment="1">
      <alignment horizontal="left" vertical="center"/>
    </xf>
    <xf numFmtId="14" fontId="21" fillId="0" borderId="0" xfId="0" applyNumberFormat="1" applyFont="1" applyAlignment="1">
      <alignment horizontal="center" vertical="center"/>
    </xf>
    <xf numFmtId="0" fontId="21" fillId="0" borderId="20" xfId="0" applyFont="1" applyBorder="1" applyAlignment="1">
      <alignment horizontal="left" vertical="center"/>
    </xf>
    <xf numFmtId="2" fontId="21" fillId="0" borderId="8" xfId="0" applyNumberFormat="1" applyFont="1" applyBorder="1" applyAlignment="1">
      <alignment horizontal="center" vertical="center"/>
    </xf>
    <xf numFmtId="0" fontId="21" fillId="0" borderId="29" xfId="0" applyFont="1" applyBorder="1" applyAlignment="1">
      <alignment horizontal="left" vertical="center"/>
    </xf>
    <xf numFmtId="0" fontId="21" fillId="0" borderId="23" xfId="0" applyFont="1" applyBorder="1" applyAlignment="1">
      <alignment vertical="center"/>
    </xf>
    <xf numFmtId="0" fontId="21" fillId="0" borderId="23" xfId="0" applyFont="1" applyBorder="1" applyAlignment="1">
      <alignment horizontal="left" wrapText="1"/>
    </xf>
    <xf numFmtId="0" fontId="21" fillId="0" borderId="0" xfId="0" applyFont="1" applyAlignment="1">
      <alignment vertical="center"/>
    </xf>
    <xf numFmtId="14" fontId="21" fillId="0" borderId="9" xfId="0" applyNumberFormat="1" applyFont="1" applyBorder="1" applyAlignment="1">
      <alignment horizontal="left" vertical="center"/>
    </xf>
    <xf numFmtId="14" fontId="21" fillId="0" borderId="23" xfId="0" applyNumberFormat="1" applyFont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wrapText="1"/>
    </xf>
    <xf numFmtId="2" fontId="21" fillId="0" borderId="0" xfId="0" applyNumberFormat="1" applyFont="1" applyAlignment="1">
      <alignment vertical="center"/>
    </xf>
    <xf numFmtId="2" fontId="21" fillId="0" borderId="8" xfId="0" quotePrefix="1" applyNumberFormat="1" applyFont="1" applyBorder="1" applyAlignment="1">
      <alignment horizontal="right" vertical="center"/>
    </xf>
    <xf numFmtId="0" fontId="21" fillId="0" borderId="23" xfId="0" applyFont="1" applyBorder="1" applyAlignment="1">
      <alignment vertical="center" wrapText="1"/>
    </xf>
    <xf numFmtId="0" fontId="21" fillId="0" borderId="27" xfId="0" applyFont="1" applyBorder="1" applyAlignment="1">
      <alignment horizontal="left" vertical="center"/>
    </xf>
    <xf numFmtId="0" fontId="21" fillId="0" borderId="27" xfId="0" applyFont="1" applyBorder="1" applyAlignment="1">
      <alignment vertical="center"/>
    </xf>
    <xf numFmtId="0" fontId="21" fillId="0" borderId="27" xfId="0" applyFont="1" applyBorder="1" applyAlignment="1">
      <alignment horizontal="center" vertical="center"/>
    </xf>
    <xf numFmtId="0" fontId="21" fillId="0" borderId="27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 wrapText="1"/>
    </xf>
    <xf numFmtId="14" fontId="21" fillId="0" borderId="36" xfId="0" applyNumberFormat="1" applyFont="1" applyBorder="1" applyAlignment="1">
      <alignment horizontal="left" vertical="center"/>
    </xf>
    <xf numFmtId="0" fontId="21" fillId="0" borderId="36" xfId="0" applyFont="1" applyBorder="1" applyAlignment="1">
      <alignment horizontal="left" wrapText="1"/>
    </xf>
    <xf numFmtId="14" fontId="21" fillId="0" borderId="23" xfId="0" applyNumberFormat="1" applyFont="1" applyBorder="1" applyAlignment="1">
      <alignment vertical="center"/>
    </xf>
    <xf numFmtId="0" fontId="21" fillId="0" borderId="21" xfId="0" applyFont="1" applyBorder="1" applyAlignment="1">
      <alignment horizontal="left" vertical="center"/>
    </xf>
    <xf numFmtId="1" fontId="21" fillId="0" borderId="21" xfId="0" applyNumberFormat="1" applyFont="1" applyBorder="1" applyAlignment="1">
      <alignment horizontal="left" vertical="center"/>
    </xf>
    <xf numFmtId="14" fontId="21" fillId="0" borderId="42" xfId="0" applyNumberFormat="1" applyFont="1" applyBorder="1" applyAlignment="1">
      <alignment horizontal="center" vertical="center"/>
    </xf>
    <xf numFmtId="2" fontId="21" fillId="0" borderId="42" xfId="0" applyNumberFormat="1" applyFont="1" applyBorder="1" applyAlignment="1">
      <alignment vertical="center"/>
    </xf>
    <xf numFmtId="14" fontId="21" fillId="0" borderId="29" xfId="0" applyNumberFormat="1" applyFont="1" applyBorder="1" applyAlignment="1">
      <alignment vertical="center"/>
    </xf>
    <xf numFmtId="14" fontId="21" fillId="0" borderId="50" xfId="0" applyNumberFormat="1" applyFont="1" applyBorder="1" applyAlignment="1">
      <alignment vertical="center"/>
    </xf>
    <xf numFmtId="49" fontId="21" fillId="0" borderId="50" xfId="0" applyNumberFormat="1" applyFont="1" applyBorder="1" applyAlignment="1">
      <alignment horizontal="left" vertical="center"/>
    </xf>
    <xf numFmtId="0" fontId="21" fillId="0" borderId="50" xfId="0" applyFont="1" applyBorder="1" applyAlignment="1">
      <alignment horizontal="left" vertical="center"/>
    </xf>
    <xf numFmtId="14" fontId="21" fillId="0" borderId="50" xfId="0" applyNumberFormat="1" applyFont="1" applyBorder="1" applyAlignment="1">
      <alignment horizontal="center" vertical="center"/>
    </xf>
    <xf numFmtId="2" fontId="21" fillId="0" borderId="50" xfId="0" applyNumberFormat="1" applyFont="1" applyBorder="1" applyAlignment="1">
      <alignment horizontal="right" vertical="center"/>
    </xf>
    <xf numFmtId="2" fontId="21" fillId="0" borderId="50" xfId="0" applyNumberFormat="1" applyFont="1" applyBorder="1" applyAlignment="1">
      <alignment vertical="center"/>
    </xf>
    <xf numFmtId="0" fontId="21" fillId="0" borderId="37" xfId="0" applyFont="1" applyBorder="1" applyAlignment="1">
      <alignment vertical="center"/>
    </xf>
    <xf numFmtId="14" fontId="23" fillId="7" borderId="40" xfId="0" applyNumberFormat="1" applyFont="1" applyFill="1" applyBorder="1"/>
    <xf numFmtId="49" fontId="23" fillId="7" borderId="28" xfId="0" applyNumberFormat="1" applyFont="1" applyFill="1" applyBorder="1" applyAlignment="1">
      <alignment horizontal="center" vertical="center"/>
    </xf>
    <xf numFmtId="0" fontId="23" fillId="7" borderId="28" xfId="0" applyFont="1" applyFill="1" applyBorder="1" applyAlignment="1">
      <alignment horizontal="left"/>
    </xf>
    <xf numFmtId="2" fontId="23" fillId="7" borderId="28" xfId="0" applyNumberFormat="1" applyFont="1" applyFill="1" applyBorder="1" applyAlignment="1">
      <alignment horizontal="right"/>
    </xf>
    <xf numFmtId="0" fontId="23" fillId="7" borderId="41" xfId="0" applyFont="1" applyFill="1" applyBorder="1" applyAlignment="1">
      <alignment horizontal="left" wrapText="1"/>
    </xf>
    <xf numFmtId="14" fontId="23" fillId="7" borderId="40" xfId="0" applyNumberFormat="1" applyFont="1" applyFill="1" applyBorder="1" applyAlignment="1">
      <alignment vertical="center"/>
    </xf>
    <xf numFmtId="0" fontId="23" fillId="7" borderId="28" xfId="0" applyFont="1" applyFill="1" applyBorder="1" applyAlignment="1">
      <alignment horizontal="left" vertical="center"/>
    </xf>
    <xf numFmtId="14" fontId="23" fillId="7" borderId="28" xfId="0" applyNumberFormat="1" applyFont="1" applyFill="1" applyBorder="1" applyAlignment="1">
      <alignment horizontal="center" vertical="center"/>
    </xf>
    <xf numFmtId="2" fontId="23" fillId="7" borderId="28" xfId="0" applyNumberFormat="1" applyFont="1" applyFill="1" applyBorder="1" applyAlignment="1">
      <alignment horizontal="right" vertical="center"/>
    </xf>
    <xf numFmtId="0" fontId="23" fillId="7" borderId="41" xfId="0" applyFont="1" applyFill="1" applyBorder="1" applyAlignment="1">
      <alignment horizontal="left" vertical="center" wrapText="1"/>
    </xf>
    <xf numFmtId="14" fontId="23" fillId="7" borderId="28" xfId="0" applyNumberFormat="1" applyFont="1" applyFill="1" applyBorder="1" applyAlignment="1">
      <alignment vertical="center"/>
    </xf>
    <xf numFmtId="0" fontId="23" fillId="7" borderId="28" xfId="0" applyFont="1" applyFill="1" applyBorder="1" applyAlignment="1">
      <alignment horizontal="left" vertical="center" wrapText="1"/>
    </xf>
    <xf numFmtId="14" fontId="23" fillId="7" borderId="44" xfId="0" applyNumberFormat="1" applyFont="1" applyFill="1" applyBorder="1" applyAlignment="1">
      <alignment vertical="center"/>
    </xf>
    <xf numFmtId="49" fontId="23" fillId="7" borderId="36" xfId="0" applyNumberFormat="1" applyFont="1" applyFill="1" applyBorder="1" applyAlignment="1">
      <alignment horizontal="center" vertical="center"/>
    </xf>
    <xf numFmtId="0" fontId="23" fillId="7" borderId="45" xfId="0" applyFont="1" applyFill="1" applyBorder="1" applyAlignment="1">
      <alignment horizontal="left" vertical="center" wrapText="1"/>
    </xf>
    <xf numFmtId="14" fontId="23" fillId="7" borderId="50" xfId="0" applyNumberFormat="1" applyFont="1" applyFill="1" applyBorder="1" applyAlignment="1">
      <alignment vertical="center"/>
    </xf>
    <xf numFmtId="49" fontId="23" fillId="7" borderId="50" xfId="0" applyNumberFormat="1" applyFont="1" applyFill="1" applyBorder="1" applyAlignment="1">
      <alignment horizontal="center" vertical="center"/>
    </xf>
    <xf numFmtId="0" fontId="23" fillId="7" borderId="50" xfId="0" applyFont="1" applyFill="1" applyBorder="1" applyAlignment="1">
      <alignment horizontal="left" vertical="center"/>
    </xf>
    <xf numFmtId="14" fontId="23" fillId="7" borderId="50" xfId="0" applyNumberFormat="1" applyFont="1" applyFill="1" applyBorder="1" applyAlignment="1">
      <alignment horizontal="center" vertical="center"/>
    </xf>
    <xf numFmtId="2" fontId="23" fillId="7" borderId="50" xfId="0" applyNumberFormat="1" applyFont="1" applyFill="1" applyBorder="1" applyAlignment="1">
      <alignment horizontal="right" vertical="center"/>
    </xf>
    <xf numFmtId="0" fontId="23" fillId="7" borderId="50" xfId="0" applyFont="1" applyFill="1" applyBorder="1" applyAlignment="1">
      <alignment horizontal="left" vertical="center" wrapText="1"/>
    </xf>
    <xf numFmtId="49" fontId="23" fillId="0" borderId="0" xfId="0" applyNumberFormat="1" applyFont="1" applyAlignment="1">
      <alignment horizontal="left" vertical="center"/>
    </xf>
    <xf numFmtId="49" fontId="23" fillId="0" borderId="36" xfId="0" applyNumberFormat="1" applyFont="1" applyBorder="1" applyAlignment="1">
      <alignment horizontal="center" vertical="center"/>
    </xf>
    <xf numFmtId="49" fontId="23" fillId="0" borderId="36" xfId="0" applyNumberFormat="1" applyFont="1" applyBorder="1" applyAlignment="1">
      <alignment horizontal="right" vertical="center"/>
    </xf>
    <xf numFmtId="0" fontId="23" fillId="0" borderId="8" xfId="0" applyFont="1" applyBorder="1"/>
    <xf numFmtId="2" fontId="23" fillId="0" borderId="8" xfId="0" applyNumberFormat="1" applyFont="1" applyBorder="1"/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vertical="center"/>
    </xf>
    <xf numFmtId="14" fontId="23" fillId="0" borderId="8" xfId="0" applyNumberFormat="1" applyFont="1" applyBorder="1" applyAlignment="1">
      <alignment horizontal="left" vertical="center"/>
    </xf>
    <xf numFmtId="0" fontId="38" fillId="0" borderId="8" xfId="0" applyFont="1" applyBorder="1"/>
    <xf numFmtId="0" fontId="38" fillId="0" borderId="8" xfId="0" applyFont="1" applyBorder="1" applyAlignment="1">
      <alignment horizontal="center" vertical="center"/>
    </xf>
    <xf numFmtId="49" fontId="23" fillId="0" borderId="37" xfId="0" applyNumberFormat="1" applyFont="1" applyBorder="1" applyAlignment="1">
      <alignment horizontal="left" vertical="center"/>
    </xf>
    <xf numFmtId="2" fontId="23" fillId="0" borderId="37" xfId="0" applyNumberFormat="1" applyFont="1" applyBorder="1" applyAlignment="1">
      <alignment horizontal="right" vertical="center"/>
    </xf>
    <xf numFmtId="14" fontId="23" fillId="0" borderId="23" xfId="0" applyNumberFormat="1" applyFont="1" applyBorder="1" applyAlignment="1">
      <alignment horizontal="left" vertical="center"/>
    </xf>
    <xf numFmtId="14" fontId="23" fillId="0" borderId="23" xfId="0" applyNumberFormat="1" applyFont="1" applyBorder="1" applyAlignment="1">
      <alignment horizontal="center" vertical="center"/>
    </xf>
    <xf numFmtId="2" fontId="23" fillId="0" borderId="23" xfId="0" applyNumberFormat="1" applyFont="1" applyBorder="1" applyAlignment="1">
      <alignment horizontal="right" vertical="center"/>
    </xf>
    <xf numFmtId="14" fontId="23" fillId="0" borderId="8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14" fontId="23" fillId="0" borderId="36" xfId="0" applyNumberFormat="1" applyFont="1" applyBorder="1" applyAlignment="1">
      <alignment horizontal="left" vertical="center"/>
    </xf>
    <xf numFmtId="0" fontId="23" fillId="0" borderId="36" xfId="0" applyFont="1" applyBorder="1" applyAlignment="1">
      <alignment horizontal="left" vertical="center"/>
    </xf>
    <xf numFmtId="14" fontId="23" fillId="0" borderId="36" xfId="0" applyNumberFormat="1" applyFont="1" applyBorder="1" applyAlignment="1">
      <alignment vertical="center"/>
    </xf>
    <xf numFmtId="14" fontId="23" fillId="0" borderId="36" xfId="0" applyNumberFormat="1" applyFont="1" applyBorder="1" applyAlignment="1">
      <alignment horizontal="center" vertical="center"/>
    </xf>
    <xf numFmtId="2" fontId="23" fillId="0" borderId="36" xfId="0" applyNumberFormat="1" applyFont="1" applyBorder="1" applyAlignment="1">
      <alignment vertical="center"/>
    </xf>
    <xf numFmtId="0" fontId="23" fillId="0" borderId="36" xfId="0" applyFont="1" applyBorder="1" applyAlignment="1">
      <alignment horizontal="center" vertical="center"/>
    </xf>
    <xf numFmtId="14" fontId="23" fillId="0" borderId="42" xfId="0" applyNumberFormat="1" applyFont="1" applyBorder="1" applyAlignment="1">
      <alignment vertical="center"/>
    </xf>
    <xf numFmtId="0" fontId="23" fillId="0" borderId="23" xfId="0" applyFont="1" applyBorder="1" applyAlignment="1">
      <alignment horizontal="left" vertical="center"/>
    </xf>
    <xf numFmtId="2" fontId="23" fillId="0" borderId="23" xfId="0" applyNumberFormat="1" applyFont="1" applyBorder="1" applyAlignment="1">
      <alignment vertical="center"/>
    </xf>
    <xf numFmtId="0" fontId="23" fillId="0" borderId="23" xfId="0" applyFont="1" applyBorder="1" applyAlignment="1">
      <alignment horizontal="center" vertical="center"/>
    </xf>
    <xf numFmtId="0" fontId="23" fillId="0" borderId="43" xfId="0" applyFont="1" applyBorder="1" applyAlignment="1">
      <alignment horizontal="left" vertical="center" wrapText="1"/>
    </xf>
    <xf numFmtId="3" fontId="23" fillId="0" borderId="23" xfId="0" applyNumberFormat="1" applyFont="1" applyBorder="1" applyAlignment="1">
      <alignment horizontal="left" vertical="center"/>
    </xf>
    <xf numFmtId="49" fontId="23" fillId="0" borderId="52" xfId="0" applyNumberFormat="1" applyFont="1" applyBorder="1" applyAlignment="1">
      <alignment horizontal="left" vertical="center"/>
    </xf>
    <xf numFmtId="0" fontId="23" fillId="0" borderId="52" xfId="0" applyFont="1" applyBorder="1" applyAlignment="1">
      <alignment horizontal="left" vertical="center"/>
    </xf>
    <xf numFmtId="14" fontId="23" fillId="0" borderId="52" xfId="0" applyNumberFormat="1" applyFont="1" applyBorder="1" applyAlignment="1">
      <alignment horizontal="center" vertical="center"/>
    </xf>
    <xf numFmtId="2" fontId="23" fillId="0" borderId="52" xfId="0" applyNumberFormat="1" applyFont="1" applyBorder="1" applyAlignment="1">
      <alignment horizontal="right" vertical="center"/>
    </xf>
    <xf numFmtId="2" fontId="23" fillId="0" borderId="52" xfId="0" applyNumberFormat="1" applyFont="1" applyBorder="1" applyAlignment="1">
      <alignment vertical="center"/>
    </xf>
    <xf numFmtId="0" fontId="23" fillId="0" borderId="52" xfId="0" applyFont="1" applyBorder="1" applyAlignment="1">
      <alignment horizontal="center" vertical="center"/>
    </xf>
    <xf numFmtId="0" fontId="23" fillId="0" borderId="5" xfId="0" applyFont="1" applyBorder="1" applyAlignment="1">
      <alignment horizontal="left" vertical="center" wrapText="1"/>
    </xf>
    <xf numFmtId="14" fontId="23" fillId="0" borderId="56" xfId="0" applyNumberFormat="1" applyFont="1" applyBorder="1" applyAlignment="1">
      <alignment vertical="center"/>
    </xf>
    <xf numFmtId="0" fontId="23" fillId="0" borderId="9" xfId="0" applyFont="1" applyBorder="1" applyAlignment="1">
      <alignment horizontal="left" vertical="center"/>
    </xf>
    <xf numFmtId="14" fontId="23" fillId="0" borderId="9" xfId="0" applyNumberFormat="1" applyFont="1" applyBorder="1" applyAlignment="1">
      <alignment horizontal="center" vertical="center"/>
    </xf>
    <xf numFmtId="2" fontId="23" fillId="0" borderId="9" xfId="0" applyNumberFormat="1" applyFont="1" applyBorder="1" applyAlignment="1">
      <alignment horizontal="right" vertical="center"/>
    </xf>
    <xf numFmtId="0" fontId="23" fillId="0" borderId="9" xfId="0" applyFont="1" applyBorder="1" applyAlignment="1">
      <alignment horizontal="center" vertical="center"/>
    </xf>
    <xf numFmtId="0" fontId="23" fillId="0" borderId="57" xfId="0" applyFont="1" applyBorder="1" applyAlignment="1">
      <alignment horizontal="left" vertical="center" wrapText="1"/>
    </xf>
    <xf numFmtId="17" fontId="23" fillId="0" borderId="9" xfId="0" applyNumberFormat="1" applyFont="1" applyBorder="1" applyAlignment="1">
      <alignment horizontal="left" vertical="center"/>
    </xf>
    <xf numFmtId="0" fontId="23" fillId="0" borderId="9" xfId="0" applyFont="1" applyBorder="1"/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49" fontId="23" fillId="0" borderId="9" xfId="0" applyNumberFormat="1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8" xfId="0" applyFont="1" applyBorder="1" applyAlignment="1">
      <alignment horizontal="left" wrapText="1"/>
    </xf>
    <xf numFmtId="14" fontId="23" fillId="0" borderId="40" xfId="0" applyNumberFormat="1" applyFont="1" applyBorder="1" applyAlignment="1">
      <alignment vertical="center"/>
    </xf>
    <xf numFmtId="49" fontId="23" fillId="0" borderId="28" xfId="0" applyNumberFormat="1" applyFont="1" applyBorder="1" applyAlignment="1">
      <alignment horizontal="left" vertical="center"/>
    </xf>
    <xf numFmtId="0" fontId="23" fillId="0" borderId="28" xfId="0" applyFont="1" applyBorder="1" applyAlignment="1">
      <alignment horizontal="left" vertical="center"/>
    </xf>
    <xf numFmtId="14" fontId="23" fillId="0" borderId="28" xfId="0" applyNumberFormat="1" applyFont="1" applyBorder="1" applyAlignment="1">
      <alignment horizontal="center" vertical="center"/>
    </xf>
    <xf numFmtId="2" fontId="23" fillId="0" borderId="28" xfId="0" applyNumberFormat="1" applyFont="1" applyBorder="1" applyAlignment="1">
      <alignment horizontal="right" vertical="center"/>
    </xf>
    <xf numFmtId="0" fontId="23" fillId="0" borderId="41" xfId="0" applyFont="1" applyBorder="1" applyAlignment="1">
      <alignment horizontal="left" vertical="center" wrapText="1"/>
    </xf>
    <xf numFmtId="0" fontId="39" fillId="0" borderId="8" xfId="0" applyFont="1" applyBorder="1" applyAlignment="1">
      <alignment horizontal="left" wrapText="1"/>
    </xf>
    <xf numFmtId="2" fontId="38" fillId="0" borderId="8" xfId="0" applyNumberFormat="1" applyFont="1" applyBorder="1"/>
    <xf numFmtId="2" fontId="23" fillId="0" borderId="9" xfId="0" applyNumberFormat="1" applyFont="1" applyBorder="1" applyAlignment="1">
      <alignment vertical="center"/>
    </xf>
    <xf numFmtId="0" fontId="21" fillId="8" borderId="9" xfId="0" applyFont="1" applyFill="1" applyBorder="1" applyAlignment="1">
      <alignment vertical="center"/>
    </xf>
    <xf numFmtId="0" fontId="21" fillId="8" borderId="9" xfId="0" applyFont="1" applyFill="1" applyBorder="1" applyAlignment="1">
      <alignment vertical="center" wrapText="1"/>
    </xf>
    <xf numFmtId="0" fontId="21" fillId="8" borderId="9" xfId="0" applyFont="1" applyFill="1" applyBorder="1" applyAlignment="1">
      <alignment horizontal="center" vertical="center"/>
    </xf>
    <xf numFmtId="2" fontId="21" fillId="8" borderId="9" xfId="0" applyNumberFormat="1" applyFont="1" applyFill="1" applyBorder="1" applyAlignment="1">
      <alignment vertical="center"/>
    </xf>
    <xf numFmtId="2" fontId="21" fillId="8" borderId="8" xfId="0" applyNumberFormat="1" applyFont="1" applyFill="1" applyBorder="1" applyAlignment="1">
      <alignment horizontal="right" vertical="center"/>
    </xf>
    <xf numFmtId="0" fontId="21" fillId="8" borderId="9" xfId="0" applyFont="1" applyFill="1" applyBorder="1" applyAlignment="1">
      <alignment horizontal="left" vertical="center"/>
    </xf>
    <xf numFmtId="0" fontId="23" fillId="0" borderId="8" xfId="0" applyFont="1" applyBorder="1" applyAlignment="1">
      <alignment vertical="center" wrapText="1"/>
    </xf>
    <xf numFmtId="2" fontId="23" fillId="0" borderId="9" xfId="0" applyNumberFormat="1" applyFont="1" applyBorder="1"/>
    <xf numFmtId="0" fontId="40" fillId="0" borderId="0" xfId="0" applyFont="1" applyAlignment="1">
      <alignment horizontal="left"/>
    </xf>
    <xf numFmtId="0" fontId="23" fillId="0" borderId="8" xfId="0" applyFont="1" applyBorder="1" applyAlignment="1">
      <alignment horizontal="left" vertical="center" wrapText="1"/>
    </xf>
    <xf numFmtId="0" fontId="39" fillId="0" borderId="20" xfId="0" applyFont="1" applyBorder="1" applyAlignment="1">
      <alignment horizontal="left" vertical="center"/>
    </xf>
    <xf numFmtId="0" fontId="39" fillId="0" borderId="8" xfId="0" applyFont="1" applyBorder="1" applyAlignment="1">
      <alignment horizontal="left" vertical="center"/>
    </xf>
    <xf numFmtId="0" fontId="39" fillId="0" borderId="8" xfId="0" applyFont="1" applyBorder="1" applyAlignment="1">
      <alignment vertical="center"/>
    </xf>
    <xf numFmtId="0" fontId="39" fillId="0" borderId="8" xfId="0" applyFont="1" applyBorder="1" applyAlignment="1">
      <alignment horizontal="center" vertical="center"/>
    </xf>
    <xf numFmtId="2" fontId="39" fillId="0" borderId="8" xfId="0" applyNumberFormat="1" applyFont="1" applyBorder="1" applyAlignment="1">
      <alignment horizontal="right" vertical="center"/>
    </xf>
    <xf numFmtId="0" fontId="23" fillId="0" borderId="21" xfId="0" applyFont="1" applyBorder="1" applyAlignment="1">
      <alignment horizontal="left" vertical="center"/>
    </xf>
    <xf numFmtId="1" fontId="23" fillId="0" borderId="21" xfId="0" applyNumberFormat="1" applyFont="1" applyBorder="1" applyAlignment="1">
      <alignment horizontal="left" vertical="center"/>
    </xf>
    <xf numFmtId="0" fontId="23" fillId="0" borderId="0" xfId="0" applyFont="1"/>
    <xf numFmtId="0" fontId="39" fillId="0" borderId="8" xfId="0" applyFont="1" applyBorder="1" applyAlignment="1">
      <alignment vertical="center" wrapText="1"/>
    </xf>
    <xf numFmtId="2" fontId="39" fillId="0" borderId="8" xfId="0" applyNumberFormat="1" applyFont="1" applyBorder="1" applyAlignment="1">
      <alignment vertical="center"/>
    </xf>
    <xf numFmtId="0" fontId="23" fillId="0" borderId="20" xfId="0" applyFont="1" applyBorder="1" applyAlignment="1">
      <alignment horizontal="left" vertical="center"/>
    </xf>
    <xf numFmtId="49" fontId="23" fillId="0" borderId="23" xfId="0" applyNumberFormat="1" applyFont="1" applyBorder="1" applyAlignment="1">
      <alignment horizontal="left" vertical="center"/>
    </xf>
    <xf numFmtId="14" fontId="23" fillId="0" borderId="42" xfId="0" applyNumberFormat="1" applyFont="1" applyBorder="1" applyAlignment="1">
      <alignment horizontal="left" vertical="center"/>
    </xf>
    <xf numFmtId="0" fontId="23" fillId="0" borderId="29" xfId="0" applyFont="1" applyBorder="1" applyAlignment="1">
      <alignment horizontal="left" vertical="center"/>
    </xf>
    <xf numFmtId="2" fontId="23" fillId="0" borderId="23" xfId="0" applyNumberFormat="1" applyFont="1" applyBorder="1" applyAlignment="1">
      <alignment horizontal="center" vertical="center"/>
    </xf>
    <xf numFmtId="0" fontId="23" fillId="0" borderId="8" xfId="0" applyFont="1" applyBorder="1" applyAlignment="1">
      <alignment horizontal="left"/>
    </xf>
    <xf numFmtId="14" fontId="23" fillId="0" borderId="21" xfId="0" applyNumberFormat="1" applyFont="1" applyBorder="1" applyAlignment="1">
      <alignment horizontal="left" vertical="center"/>
    </xf>
    <xf numFmtId="0" fontId="23" fillId="0" borderId="22" xfId="0" applyFont="1" applyBorder="1" applyAlignment="1">
      <alignment horizontal="left" vertical="center"/>
    </xf>
    <xf numFmtId="2" fontId="23" fillId="0" borderId="8" xfId="0" applyNumberFormat="1" applyFont="1" applyBorder="1" applyAlignment="1">
      <alignment horizontal="center" vertical="center"/>
    </xf>
    <xf numFmtId="0" fontId="39" fillId="0" borderId="8" xfId="0" applyFont="1" applyBorder="1"/>
    <xf numFmtId="2" fontId="39" fillId="0" borderId="8" xfId="0" applyNumberFormat="1" applyFont="1" applyBorder="1"/>
    <xf numFmtId="14" fontId="39" fillId="0" borderId="42" xfId="0" applyNumberFormat="1" applyFont="1" applyBorder="1" applyAlignment="1">
      <alignment horizontal="left" vertical="center"/>
    </xf>
    <xf numFmtId="0" fontId="39" fillId="0" borderId="43" xfId="0" applyFont="1" applyBorder="1" applyAlignment="1">
      <alignment horizontal="left" vertical="center" wrapText="1"/>
    </xf>
    <xf numFmtId="14" fontId="39" fillId="0" borderId="23" xfId="0" applyNumberFormat="1" applyFont="1" applyBorder="1" applyAlignment="1">
      <alignment horizontal="center" vertical="center"/>
    </xf>
    <xf numFmtId="2" fontId="39" fillId="0" borderId="23" xfId="0" applyNumberFormat="1" applyFont="1" applyBorder="1" applyAlignment="1">
      <alignment horizontal="center" vertical="center"/>
    </xf>
    <xf numFmtId="2" fontId="39" fillId="0" borderId="23" xfId="0" applyNumberFormat="1" applyFont="1" applyBorder="1" applyAlignment="1">
      <alignment horizontal="right" vertical="center"/>
    </xf>
    <xf numFmtId="2" fontId="39" fillId="0" borderId="23" xfId="0" applyNumberFormat="1" applyFont="1" applyBorder="1" applyAlignment="1">
      <alignment vertical="center"/>
    </xf>
    <xf numFmtId="14" fontId="23" fillId="0" borderId="21" xfId="0" applyNumberFormat="1" applyFont="1" applyBorder="1" applyAlignment="1">
      <alignment horizontal="center" vertical="center"/>
    </xf>
    <xf numFmtId="2" fontId="23" fillId="0" borderId="21" xfId="0" applyNumberFormat="1" applyFont="1" applyBorder="1" applyAlignment="1">
      <alignment vertical="center"/>
    </xf>
    <xf numFmtId="0" fontId="23" fillId="0" borderId="23" xfId="0" applyFont="1" applyBorder="1" applyAlignment="1">
      <alignment horizontal="left" wrapText="1"/>
    </xf>
    <xf numFmtId="0" fontId="23" fillId="0" borderId="29" xfId="0" applyFont="1" applyBorder="1" applyAlignment="1">
      <alignment horizontal="left" vertical="center" wrapText="1"/>
    </xf>
    <xf numFmtId="0" fontId="23" fillId="0" borderId="23" xfId="0" applyFont="1" applyBorder="1" applyAlignment="1">
      <alignment vertical="center"/>
    </xf>
    <xf numFmtId="14" fontId="23" fillId="0" borderId="44" xfId="0" applyNumberFormat="1" applyFont="1" applyBorder="1" applyAlignment="1">
      <alignment vertical="center"/>
    </xf>
    <xf numFmtId="0" fontId="23" fillId="0" borderId="45" xfId="0" applyFont="1" applyBorder="1" applyAlignment="1">
      <alignment horizontal="left" vertical="center" wrapText="1"/>
    </xf>
    <xf numFmtId="14" fontId="23" fillId="0" borderId="42" xfId="0" applyNumberFormat="1" applyFont="1" applyBorder="1" applyAlignment="1">
      <alignment horizontal="center" vertical="center"/>
    </xf>
    <xf numFmtId="14" fontId="23" fillId="0" borderId="29" xfId="0" applyNumberFormat="1" applyFont="1" applyBorder="1" applyAlignment="1">
      <alignment vertical="center"/>
    </xf>
    <xf numFmtId="1" fontId="23" fillId="0" borderId="37" xfId="0" applyNumberFormat="1" applyFont="1" applyBorder="1" applyAlignment="1">
      <alignment horizontal="left" vertical="center"/>
    </xf>
    <xf numFmtId="0" fontId="41" fillId="0" borderId="0" xfId="0" applyFont="1" applyAlignment="1">
      <alignment horizontal="left"/>
    </xf>
    <xf numFmtId="0" fontId="23" fillId="0" borderId="42" xfId="0" applyFont="1" applyBorder="1" applyAlignment="1">
      <alignment horizontal="left" vertical="center"/>
    </xf>
    <xf numFmtId="2" fontId="23" fillId="0" borderId="42" xfId="0" applyNumberFormat="1" applyFont="1" applyBorder="1" applyAlignment="1">
      <alignment vertical="center"/>
    </xf>
    <xf numFmtId="14" fontId="23" fillId="0" borderId="8" xfId="0" applyNumberFormat="1" applyFont="1" applyBorder="1" applyAlignment="1">
      <alignment vertical="center"/>
    </xf>
    <xf numFmtId="0" fontId="38" fillId="0" borderId="8" xfId="0" applyFont="1" applyBorder="1" applyAlignment="1">
      <alignment vertical="center"/>
    </xf>
    <xf numFmtId="0" fontId="38" fillId="0" borderId="8" xfId="0" applyFont="1" applyBorder="1" applyAlignment="1">
      <alignment vertical="center" wrapText="1"/>
    </xf>
    <xf numFmtId="2" fontId="38" fillId="0" borderId="8" xfId="0" applyNumberFormat="1" applyFont="1" applyBorder="1" applyAlignment="1">
      <alignment vertical="center"/>
    </xf>
    <xf numFmtId="0" fontId="39" fillId="0" borderId="23" xfId="0" applyFont="1" applyBorder="1" applyAlignment="1">
      <alignment horizontal="left" vertical="center" wrapText="1"/>
    </xf>
    <xf numFmtId="14" fontId="23" fillId="6" borderId="11" xfId="0" applyNumberFormat="1" applyFont="1" applyFill="1" applyBorder="1" applyAlignment="1">
      <alignment horizontal="center" vertical="center"/>
    </xf>
    <xf numFmtId="4" fontId="23" fillId="6" borderId="11" xfId="0" applyNumberFormat="1" applyFont="1" applyFill="1" applyBorder="1" applyAlignment="1">
      <alignment horizontal="center" vertical="center"/>
    </xf>
    <xf numFmtId="4" fontId="23" fillId="6" borderId="15" xfId="0" applyNumberFormat="1" applyFont="1" applyFill="1" applyBorder="1" applyAlignment="1">
      <alignment horizontal="center" vertical="center"/>
    </xf>
    <xf numFmtId="4" fontId="23" fillId="6" borderId="13" xfId="0" applyNumberFormat="1" applyFont="1" applyFill="1" applyBorder="1" applyAlignment="1">
      <alignment horizontal="center" vertical="center"/>
    </xf>
    <xf numFmtId="4" fontId="23" fillId="6" borderId="16" xfId="0" applyNumberFormat="1" applyFont="1" applyFill="1" applyBorder="1" applyAlignment="1">
      <alignment horizontal="center" vertical="center"/>
    </xf>
    <xf numFmtId="0" fontId="26" fillId="7" borderId="65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23" fillId="3" borderId="3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/>
    </xf>
    <xf numFmtId="0" fontId="23" fillId="3" borderId="4" xfId="0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/>
    </xf>
    <xf numFmtId="14" fontId="23" fillId="6" borderId="5" xfId="0" applyNumberFormat="1" applyFont="1" applyFill="1" applyBorder="1" applyAlignment="1">
      <alignment horizontal="center" vertical="center"/>
    </xf>
    <xf numFmtId="14" fontId="23" fillId="6" borderId="6" xfId="0" applyNumberFormat="1" applyFont="1" applyFill="1" applyBorder="1" applyAlignment="1">
      <alignment horizontal="center" vertical="center"/>
    </xf>
    <xf numFmtId="14" fontId="23" fillId="6" borderId="7" xfId="0" applyNumberFormat="1" applyFont="1" applyFill="1" applyBorder="1" applyAlignment="1">
      <alignment horizontal="center" vertical="center"/>
    </xf>
    <xf numFmtId="0" fontId="27" fillId="7" borderId="59" xfId="0" applyFont="1" applyFill="1" applyBorder="1" applyAlignment="1">
      <alignment horizontal="center"/>
    </xf>
    <xf numFmtId="0" fontId="27" fillId="7" borderId="60" xfId="0" applyFont="1" applyFill="1" applyBorder="1" applyAlignment="1">
      <alignment horizontal="center"/>
    </xf>
    <xf numFmtId="0" fontId="27" fillId="7" borderId="61" xfId="0" applyFont="1" applyFill="1" applyBorder="1" applyAlignment="1">
      <alignment horizontal="center"/>
    </xf>
    <xf numFmtId="14" fontId="23" fillId="6" borderId="17" xfId="0" applyNumberFormat="1" applyFont="1" applyFill="1" applyBorder="1" applyAlignment="1">
      <alignment horizontal="center" vertical="center"/>
    </xf>
    <xf numFmtId="14" fontId="23" fillId="6" borderId="18" xfId="0" applyNumberFormat="1" applyFont="1" applyFill="1" applyBorder="1" applyAlignment="1">
      <alignment horizontal="center" vertical="center"/>
    </xf>
    <xf numFmtId="14" fontId="23" fillId="6" borderId="70" xfId="0" applyNumberFormat="1" applyFont="1" applyFill="1" applyBorder="1" applyAlignment="1">
      <alignment horizontal="center" vertical="center"/>
    </xf>
    <xf numFmtId="14" fontId="23" fillId="6" borderId="24" xfId="0" applyNumberFormat="1" applyFont="1" applyFill="1" applyBorder="1" applyAlignment="1">
      <alignment horizontal="center" vertical="center"/>
    </xf>
    <xf numFmtId="14" fontId="23" fillId="6" borderId="25" xfId="0" applyNumberFormat="1" applyFont="1" applyFill="1" applyBorder="1" applyAlignment="1">
      <alignment horizontal="center" vertical="center"/>
    </xf>
    <xf numFmtId="14" fontId="23" fillId="6" borderId="58" xfId="0" applyNumberFormat="1" applyFont="1" applyFill="1" applyBorder="1" applyAlignment="1">
      <alignment horizontal="center" vertical="center"/>
    </xf>
    <xf numFmtId="0" fontId="26" fillId="7" borderId="65" xfId="0" applyFont="1" applyFill="1" applyBorder="1" applyAlignment="1">
      <alignment horizontal="center"/>
    </xf>
    <xf numFmtId="0" fontId="23" fillId="3" borderId="1" xfId="0" applyFont="1" applyFill="1" applyBorder="1" applyAlignment="1">
      <alignment horizontal="left" vertical="center"/>
    </xf>
    <xf numFmtId="0" fontId="23" fillId="3" borderId="3" xfId="0" applyFont="1" applyFill="1" applyBorder="1" applyAlignment="1">
      <alignment horizontal="left" vertical="center"/>
    </xf>
    <xf numFmtId="0" fontId="23" fillId="3" borderId="2" xfId="0" applyFont="1" applyFill="1" applyBorder="1" applyAlignment="1">
      <alignment horizontal="left" vertical="center"/>
    </xf>
    <xf numFmtId="0" fontId="23" fillId="3" borderId="4" xfId="0" applyFont="1" applyFill="1" applyBorder="1" applyAlignment="1">
      <alignment horizontal="left" vertical="center"/>
    </xf>
    <xf numFmtId="0" fontId="23" fillId="3" borderId="2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14" fontId="23" fillId="6" borderId="26" xfId="0" applyNumberFormat="1" applyFont="1" applyFill="1" applyBorder="1" applyAlignment="1">
      <alignment horizontal="center" vertical="center"/>
    </xf>
    <xf numFmtId="49" fontId="23" fillId="6" borderId="0" xfId="0" applyNumberFormat="1" applyFont="1" applyFill="1" applyAlignment="1">
      <alignment horizontal="center" vertical="center"/>
    </xf>
    <xf numFmtId="49" fontId="23" fillId="6" borderId="35" xfId="0" applyNumberFormat="1" applyFont="1" applyFill="1" applyBorder="1" applyAlignment="1">
      <alignment horizontal="center" vertical="center"/>
    </xf>
    <xf numFmtId="49" fontId="21" fillId="6" borderId="0" xfId="0" applyNumberFormat="1" applyFont="1" applyFill="1" applyAlignment="1">
      <alignment horizontal="center" vertical="center"/>
    </xf>
    <xf numFmtId="49" fontId="21" fillId="6" borderId="35" xfId="0" applyNumberFormat="1" applyFont="1" applyFill="1" applyBorder="1" applyAlignment="1">
      <alignment horizontal="center" vertical="center"/>
    </xf>
    <xf numFmtId="0" fontId="27" fillId="7" borderId="62" xfId="0" applyFont="1" applyFill="1" applyBorder="1" applyAlignment="1">
      <alignment horizontal="center" vertical="center"/>
    </xf>
    <xf numFmtId="0" fontId="27" fillId="7" borderId="40" xfId="0" applyFont="1" applyFill="1" applyBorder="1" applyAlignment="1">
      <alignment horizontal="center" vertical="center"/>
    </xf>
    <xf numFmtId="0" fontId="27" fillId="7" borderId="63" xfId="0" applyFont="1" applyFill="1" applyBorder="1" applyAlignment="1">
      <alignment horizontal="center" vertical="center"/>
    </xf>
    <xf numFmtId="0" fontId="27" fillId="7" borderId="53" xfId="0" applyFont="1" applyFill="1" applyBorder="1" applyAlignment="1">
      <alignment horizontal="center" vertical="center"/>
    </xf>
    <xf numFmtId="0" fontId="27" fillId="7" borderId="50" xfId="0" applyFont="1" applyFill="1" applyBorder="1" applyAlignment="1">
      <alignment horizontal="center" vertical="center"/>
    </xf>
    <xf numFmtId="0" fontId="27" fillId="7" borderId="44" xfId="0" applyFont="1" applyFill="1" applyBorder="1" applyAlignment="1">
      <alignment horizontal="center" vertical="center"/>
    </xf>
    <xf numFmtId="0" fontId="27" fillId="7" borderId="41" xfId="0" applyFont="1" applyFill="1" applyBorder="1" applyAlignment="1">
      <alignment horizontal="center" vertical="center"/>
    </xf>
    <xf numFmtId="0" fontId="23" fillId="3" borderId="31" xfId="0" applyFont="1" applyFill="1" applyBorder="1" applyAlignment="1">
      <alignment horizontal="center" vertical="center"/>
    </xf>
    <xf numFmtId="0" fontId="23" fillId="3" borderId="34" xfId="0" applyFont="1" applyFill="1" applyBorder="1" applyAlignment="1">
      <alignment horizontal="center" vertical="center"/>
    </xf>
    <xf numFmtId="0" fontId="23" fillId="3" borderId="31" xfId="0" applyFont="1" applyFill="1" applyBorder="1" applyAlignment="1">
      <alignment horizontal="center" vertical="center" wrapText="1"/>
    </xf>
    <xf numFmtId="0" fontId="23" fillId="3" borderId="34" xfId="0" applyFont="1" applyFill="1" applyBorder="1" applyAlignment="1">
      <alignment horizontal="center" vertical="center" wrapText="1"/>
    </xf>
    <xf numFmtId="0" fontId="23" fillId="3" borderId="30" xfId="0" applyFont="1" applyFill="1" applyBorder="1" applyAlignment="1">
      <alignment horizontal="center" vertical="center"/>
    </xf>
    <xf numFmtId="0" fontId="23" fillId="3" borderId="32" xfId="0" applyFont="1" applyFill="1" applyBorder="1" applyAlignment="1">
      <alignment horizontal="center" vertical="center"/>
    </xf>
    <xf numFmtId="0" fontId="23" fillId="3" borderId="33" xfId="0" applyFont="1" applyFill="1" applyBorder="1" applyAlignment="1">
      <alignment horizontal="center" vertical="center"/>
    </xf>
    <xf numFmtId="0" fontId="27" fillId="7" borderId="62" xfId="0" applyFont="1" applyFill="1" applyBorder="1" applyAlignment="1">
      <alignment horizontal="center"/>
    </xf>
    <xf numFmtId="0" fontId="27" fillId="7" borderId="40" xfId="0" applyFont="1" applyFill="1" applyBorder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0" fillId="3" borderId="65" xfId="0" applyFont="1" applyFill="1" applyBorder="1" applyAlignment="1">
      <alignment horizontal="center" vertical="center"/>
    </xf>
    <xf numFmtId="0" fontId="35" fillId="3" borderId="0" xfId="0" applyFont="1" applyFill="1" applyAlignment="1">
      <alignment horizontal="center" vertical="center"/>
    </xf>
    <xf numFmtId="0" fontId="35" fillId="3" borderId="6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ly/Documents/VENTES%2024%20%20Ma&#768;J%20le%2021.01.xlsx" TargetMode="External"/><Relationship Id="rId2" Type="http://schemas.openxmlformats.org/officeDocument/2006/relationships/externalLinkPath" Target="/Users/Sly/Documents/VENTES%2024%20%20Ma&#768;J%20le%2021.01.xlsx" TargetMode="External"/><Relationship Id="rId1" Type="http://schemas.openxmlformats.org/officeDocument/2006/relationships/externalLinkPath" Target="/Users/Sly/Documents/VENTES%2024%20%20Ma&#768;J%20le%2021.0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jean-pierrecabrol/Desktop/VENTES%2025%20Ma&#768;J%20le%2025.06.xlsx.xlsx" TargetMode="External"/><Relationship Id="rId1" Type="http://schemas.openxmlformats.org/officeDocument/2006/relationships/externalLinkPath" Target="VENTES%2025%20Ma&#768;J%20le%2025.06.xls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YNTHESE GLOBALE"/>
      <sheetName val="JANVIER "/>
      <sheetName val="FEVRIER"/>
      <sheetName val="MARS"/>
      <sheetName val="AVRIL"/>
      <sheetName val="MAI"/>
      <sheetName val="JUIN"/>
      <sheetName val="JUILLET"/>
      <sheetName val="AOÛT"/>
      <sheetName val="SEPTEMBRE "/>
      <sheetName val="OCTOBRE"/>
      <sheetName val="NOVEMBRE"/>
      <sheetName val="DÉCEMBRE"/>
    </sheetNames>
    <sheetDataSet>
      <sheetData sheetId="0" refreshError="1"/>
      <sheetData sheetId="1" refreshError="1">
        <row r="52">
          <cell r="G52">
            <v>226.31500000000003</v>
          </cell>
          <cell r="L52">
            <v>12665.555000000002</v>
          </cell>
        </row>
      </sheetData>
      <sheetData sheetId="2" refreshError="1">
        <row r="76">
          <cell r="G76">
            <v>310.26000000000005</v>
          </cell>
          <cell r="L76">
            <v>17379.702000000005</v>
          </cell>
        </row>
      </sheetData>
      <sheetData sheetId="3" refreshError="1">
        <row r="52">
          <cell r="G52">
            <v>174.18700000000004</v>
          </cell>
          <cell r="L52">
            <v>8021.3000000000029</v>
          </cell>
        </row>
      </sheetData>
      <sheetData sheetId="4" refreshError="1">
        <row r="70">
          <cell r="G70">
            <v>321.94899999999996</v>
          </cell>
          <cell r="L70">
            <v>17844.566999999999</v>
          </cell>
        </row>
      </sheetData>
      <sheetData sheetId="5" refreshError="1">
        <row r="32">
          <cell r="G32">
            <v>144.96200000000002</v>
          </cell>
          <cell r="L32">
            <v>11074.855</v>
          </cell>
        </row>
      </sheetData>
      <sheetData sheetId="6" refreshError="1">
        <row r="84">
          <cell r="G84">
            <v>312.92100000000011</v>
          </cell>
          <cell r="L84">
            <v>18808.762999999999</v>
          </cell>
        </row>
      </sheetData>
      <sheetData sheetId="7" refreshError="1">
        <row r="61">
          <cell r="G61">
            <v>182.71200000000002</v>
          </cell>
          <cell r="L61">
            <v>12535.722999999996</v>
          </cell>
        </row>
      </sheetData>
      <sheetData sheetId="8" refreshError="1">
        <row r="48">
          <cell r="G48">
            <v>167.03699999999998</v>
          </cell>
          <cell r="L48">
            <v>9064.255000000001</v>
          </cell>
        </row>
      </sheetData>
      <sheetData sheetId="9" refreshError="1">
        <row r="62">
          <cell r="G62">
            <v>232.34400000000002</v>
          </cell>
          <cell r="L62">
            <v>18934.719999999998</v>
          </cell>
        </row>
      </sheetData>
      <sheetData sheetId="10" refreshError="1">
        <row r="71">
          <cell r="G71">
            <v>308.13700000000006</v>
          </cell>
          <cell r="L71">
            <v>18004.514999999999</v>
          </cell>
        </row>
      </sheetData>
      <sheetData sheetId="11" refreshError="1">
        <row r="48">
          <cell r="G48">
            <v>204.93899999999994</v>
          </cell>
          <cell r="L48">
            <v>11760.318999999998</v>
          </cell>
        </row>
      </sheetData>
      <sheetData sheetId="12" refreshError="1">
        <row r="34">
          <cell r="L34">
            <v>5565.0399999999991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YNTHESE GLOBALE"/>
      <sheetName val="Planning Échanges"/>
      <sheetName val="Sock ARFP"/>
      <sheetName val="Janvier"/>
      <sheetName val="Février"/>
      <sheetName val="Mars"/>
      <sheetName val="Avril"/>
      <sheetName val="Mai"/>
      <sheetName val="Juin"/>
      <sheetName val="Juillet"/>
      <sheetName val="Ao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7366B-CDC7-BE4F-B83F-D2B58B392A08}">
  <sheetPr>
    <pageSetUpPr fitToPage="1"/>
  </sheetPr>
  <dimension ref="A1:I297"/>
  <sheetViews>
    <sheetView tabSelected="1" zoomScale="135" zoomScaleNormal="120" workbookViewId="0">
      <pane ySplit="4" topLeftCell="A120" activePane="bottomLeft" state="frozen"/>
      <selection pane="bottomLeft" activeCell="I139" sqref="I139"/>
    </sheetView>
  </sheetViews>
  <sheetFormatPr baseColWidth="10" defaultRowHeight="13"/>
  <cols>
    <col min="1" max="1" width="11.6640625" style="1" customWidth="1"/>
    <col min="2" max="2" width="13" style="1" bestFit="1" customWidth="1"/>
    <col min="3" max="3" width="35" style="1" customWidth="1"/>
    <col min="4" max="4" width="30.1640625" style="1" customWidth="1"/>
    <col min="5" max="5" width="12.83203125" style="1" customWidth="1"/>
    <col min="6" max="6" width="13.83203125" style="1" customWidth="1"/>
    <col min="7" max="7" width="12.83203125" style="1" customWidth="1"/>
    <col min="8" max="8" width="13.83203125" style="1" customWidth="1"/>
    <col min="9" max="9" width="32.6640625" style="1" customWidth="1"/>
    <col min="10" max="10" width="9.1640625" style="1" customWidth="1"/>
    <col min="11" max="257" width="10.83203125" style="1"/>
    <col min="258" max="258" width="11.5" style="1" bestFit="1" customWidth="1"/>
    <col min="259" max="259" width="34" style="1" customWidth="1"/>
    <col min="260" max="260" width="30.1640625" style="1" customWidth="1"/>
    <col min="261" max="261" width="12.83203125" style="1" customWidth="1"/>
    <col min="262" max="262" width="13.83203125" style="1" customWidth="1"/>
    <col min="263" max="263" width="12.83203125" style="1" customWidth="1"/>
    <col min="264" max="264" width="13.83203125" style="1" customWidth="1"/>
    <col min="265" max="265" width="58.33203125" style="1" customWidth="1"/>
    <col min="266" max="266" width="9.1640625" style="1" customWidth="1"/>
    <col min="267" max="513" width="10.83203125" style="1"/>
    <col min="514" max="514" width="11.5" style="1" bestFit="1" customWidth="1"/>
    <col min="515" max="515" width="34" style="1" customWidth="1"/>
    <col min="516" max="516" width="30.1640625" style="1" customWidth="1"/>
    <col min="517" max="517" width="12.83203125" style="1" customWidth="1"/>
    <col min="518" max="518" width="13.83203125" style="1" customWidth="1"/>
    <col min="519" max="519" width="12.83203125" style="1" customWidth="1"/>
    <col min="520" max="520" width="13.83203125" style="1" customWidth="1"/>
    <col min="521" max="521" width="58.33203125" style="1" customWidth="1"/>
    <col min="522" max="522" width="9.1640625" style="1" customWidth="1"/>
    <col min="523" max="769" width="10.83203125" style="1"/>
    <col min="770" max="770" width="11.5" style="1" bestFit="1" customWidth="1"/>
    <col min="771" max="771" width="34" style="1" customWidth="1"/>
    <col min="772" max="772" width="30.1640625" style="1" customWidth="1"/>
    <col min="773" max="773" width="12.83203125" style="1" customWidth="1"/>
    <col min="774" max="774" width="13.83203125" style="1" customWidth="1"/>
    <col min="775" max="775" width="12.83203125" style="1" customWidth="1"/>
    <col min="776" max="776" width="13.83203125" style="1" customWidth="1"/>
    <col min="777" max="777" width="58.33203125" style="1" customWidth="1"/>
    <col min="778" max="778" width="9.1640625" style="1" customWidth="1"/>
    <col min="779" max="1025" width="10.83203125" style="1"/>
    <col min="1026" max="1026" width="11.5" style="1" bestFit="1" customWidth="1"/>
    <col min="1027" max="1027" width="34" style="1" customWidth="1"/>
    <col min="1028" max="1028" width="30.1640625" style="1" customWidth="1"/>
    <col min="1029" max="1029" width="12.83203125" style="1" customWidth="1"/>
    <col min="1030" max="1030" width="13.83203125" style="1" customWidth="1"/>
    <col min="1031" max="1031" width="12.83203125" style="1" customWidth="1"/>
    <col min="1032" max="1032" width="13.83203125" style="1" customWidth="1"/>
    <col min="1033" max="1033" width="58.33203125" style="1" customWidth="1"/>
    <col min="1034" max="1034" width="9.1640625" style="1" customWidth="1"/>
    <col min="1035" max="1281" width="10.83203125" style="1"/>
    <col min="1282" max="1282" width="11.5" style="1" bestFit="1" customWidth="1"/>
    <col min="1283" max="1283" width="34" style="1" customWidth="1"/>
    <col min="1284" max="1284" width="30.1640625" style="1" customWidth="1"/>
    <col min="1285" max="1285" width="12.83203125" style="1" customWidth="1"/>
    <col min="1286" max="1286" width="13.83203125" style="1" customWidth="1"/>
    <col min="1287" max="1287" width="12.83203125" style="1" customWidth="1"/>
    <col min="1288" max="1288" width="13.83203125" style="1" customWidth="1"/>
    <col min="1289" max="1289" width="58.33203125" style="1" customWidth="1"/>
    <col min="1290" max="1290" width="9.1640625" style="1" customWidth="1"/>
    <col min="1291" max="1537" width="10.83203125" style="1"/>
    <col min="1538" max="1538" width="11.5" style="1" bestFit="1" customWidth="1"/>
    <col min="1539" max="1539" width="34" style="1" customWidth="1"/>
    <col min="1540" max="1540" width="30.1640625" style="1" customWidth="1"/>
    <col min="1541" max="1541" width="12.83203125" style="1" customWidth="1"/>
    <col min="1542" max="1542" width="13.83203125" style="1" customWidth="1"/>
    <col min="1543" max="1543" width="12.83203125" style="1" customWidth="1"/>
    <col min="1544" max="1544" width="13.83203125" style="1" customWidth="1"/>
    <col min="1545" max="1545" width="58.33203125" style="1" customWidth="1"/>
    <col min="1546" max="1546" width="9.1640625" style="1" customWidth="1"/>
    <col min="1547" max="1793" width="10.83203125" style="1"/>
    <col min="1794" max="1794" width="11.5" style="1" bestFit="1" customWidth="1"/>
    <col min="1795" max="1795" width="34" style="1" customWidth="1"/>
    <col min="1796" max="1796" width="30.1640625" style="1" customWidth="1"/>
    <col min="1797" max="1797" width="12.83203125" style="1" customWidth="1"/>
    <col min="1798" max="1798" width="13.83203125" style="1" customWidth="1"/>
    <col min="1799" max="1799" width="12.83203125" style="1" customWidth="1"/>
    <col min="1800" max="1800" width="13.83203125" style="1" customWidth="1"/>
    <col min="1801" max="1801" width="58.33203125" style="1" customWidth="1"/>
    <col min="1802" max="1802" width="9.1640625" style="1" customWidth="1"/>
    <col min="1803" max="2049" width="10.83203125" style="1"/>
    <col min="2050" max="2050" width="11.5" style="1" bestFit="1" customWidth="1"/>
    <col min="2051" max="2051" width="34" style="1" customWidth="1"/>
    <col min="2052" max="2052" width="30.1640625" style="1" customWidth="1"/>
    <col min="2053" max="2053" width="12.83203125" style="1" customWidth="1"/>
    <col min="2054" max="2054" width="13.83203125" style="1" customWidth="1"/>
    <col min="2055" max="2055" width="12.83203125" style="1" customWidth="1"/>
    <col min="2056" max="2056" width="13.83203125" style="1" customWidth="1"/>
    <col min="2057" max="2057" width="58.33203125" style="1" customWidth="1"/>
    <col min="2058" max="2058" width="9.1640625" style="1" customWidth="1"/>
    <col min="2059" max="2305" width="10.83203125" style="1"/>
    <col min="2306" max="2306" width="11.5" style="1" bestFit="1" customWidth="1"/>
    <col min="2307" max="2307" width="34" style="1" customWidth="1"/>
    <col min="2308" max="2308" width="30.1640625" style="1" customWidth="1"/>
    <col min="2309" max="2309" width="12.83203125" style="1" customWidth="1"/>
    <col min="2310" max="2310" width="13.83203125" style="1" customWidth="1"/>
    <col min="2311" max="2311" width="12.83203125" style="1" customWidth="1"/>
    <col min="2312" max="2312" width="13.83203125" style="1" customWidth="1"/>
    <col min="2313" max="2313" width="58.33203125" style="1" customWidth="1"/>
    <col min="2314" max="2314" width="9.1640625" style="1" customWidth="1"/>
    <col min="2315" max="2561" width="10.83203125" style="1"/>
    <col min="2562" max="2562" width="11.5" style="1" bestFit="1" customWidth="1"/>
    <col min="2563" max="2563" width="34" style="1" customWidth="1"/>
    <col min="2564" max="2564" width="30.1640625" style="1" customWidth="1"/>
    <col min="2565" max="2565" width="12.83203125" style="1" customWidth="1"/>
    <col min="2566" max="2566" width="13.83203125" style="1" customWidth="1"/>
    <col min="2567" max="2567" width="12.83203125" style="1" customWidth="1"/>
    <col min="2568" max="2568" width="13.83203125" style="1" customWidth="1"/>
    <col min="2569" max="2569" width="58.33203125" style="1" customWidth="1"/>
    <col min="2570" max="2570" width="9.1640625" style="1" customWidth="1"/>
    <col min="2571" max="2817" width="10.83203125" style="1"/>
    <col min="2818" max="2818" width="11.5" style="1" bestFit="1" customWidth="1"/>
    <col min="2819" max="2819" width="34" style="1" customWidth="1"/>
    <col min="2820" max="2820" width="30.1640625" style="1" customWidth="1"/>
    <col min="2821" max="2821" width="12.83203125" style="1" customWidth="1"/>
    <col min="2822" max="2822" width="13.83203125" style="1" customWidth="1"/>
    <col min="2823" max="2823" width="12.83203125" style="1" customWidth="1"/>
    <col min="2824" max="2824" width="13.83203125" style="1" customWidth="1"/>
    <col min="2825" max="2825" width="58.33203125" style="1" customWidth="1"/>
    <col min="2826" max="2826" width="9.1640625" style="1" customWidth="1"/>
    <col min="2827" max="3073" width="10.83203125" style="1"/>
    <col min="3074" max="3074" width="11.5" style="1" bestFit="1" customWidth="1"/>
    <col min="3075" max="3075" width="34" style="1" customWidth="1"/>
    <col min="3076" max="3076" width="30.1640625" style="1" customWidth="1"/>
    <col min="3077" max="3077" width="12.83203125" style="1" customWidth="1"/>
    <col min="3078" max="3078" width="13.83203125" style="1" customWidth="1"/>
    <col min="3079" max="3079" width="12.83203125" style="1" customWidth="1"/>
    <col min="3080" max="3080" width="13.83203125" style="1" customWidth="1"/>
    <col min="3081" max="3081" width="58.33203125" style="1" customWidth="1"/>
    <col min="3082" max="3082" width="9.1640625" style="1" customWidth="1"/>
    <col min="3083" max="3329" width="10.83203125" style="1"/>
    <col min="3330" max="3330" width="11.5" style="1" bestFit="1" customWidth="1"/>
    <col min="3331" max="3331" width="34" style="1" customWidth="1"/>
    <col min="3332" max="3332" width="30.1640625" style="1" customWidth="1"/>
    <col min="3333" max="3333" width="12.83203125" style="1" customWidth="1"/>
    <col min="3334" max="3334" width="13.83203125" style="1" customWidth="1"/>
    <col min="3335" max="3335" width="12.83203125" style="1" customWidth="1"/>
    <col min="3336" max="3336" width="13.83203125" style="1" customWidth="1"/>
    <col min="3337" max="3337" width="58.33203125" style="1" customWidth="1"/>
    <col min="3338" max="3338" width="9.1640625" style="1" customWidth="1"/>
    <col min="3339" max="3585" width="10.83203125" style="1"/>
    <col min="3586" max="3586" width="11.5" style="1" bestFit="1" customWidth="1"/>
    <col min="3587" max="3587" width="34" style="1" customWidth="1"/>
    <col min="3588" max="3588" width="30.1640625" style="1" customWidth="1"/>
    <col min="3589" max="3589" width="12.83203125" style="1" customWidth="1"/>
    <col min="3590" max="3590" width="13.83203125" style="1" customWidth="1"/>
    <col min="3591" max="3591" width="12.83203125" style="1" customWidth="1"/>
    <col min="3592" max="3592" width="13.83203125" style="1" customWidth="1"/>
    <col min="3593" max="3593" width="58.33203125" style="1" customWidth="1"/>
    <col min="3594" max="3594" width="9.1640625" style="1" customWidth="1"/>
    <col min="3595" max="3841" width="10.83203125" style="1"/>
    <col min="3842" max="3842" width="11.5" style="1" bestFit="1" customWidth="1"/>
    <col min="3843" max="3843" width="34" style="1" customWidth="1"/>
    <col min="3844" max="3844" width="30.1640625" style="1" customWidth="1"/>
    <col min="3845" max="3845" width="12.83203125" style="1" customWidth="1"/>
    <col min="3846" max="3846" width="13.83203125" style="1" customWidth="1"/>
    <col min="3847" max="3847" width="12.83203125" style="1" customWidth="1"/>
    <col min="3848" max="3848" width="13.83203125" style="1" customWidth="1"/>
    <col min="3849" max="3849" width="58.33203125" style="1" customWidth="1"/>
    <col min="3850" max="3850" width="9.1640625" style="1" customWidth="1"/>
    <col min="3851" max="4097" width="10.83203125" style="1"/>
    <col min="4098" max="4098" width="11.5" style="1" bestFit="1" customWidth="1"/>
    <col min="4099" max="4099" width="34" style="1" customWidth="1"/>
    <col min="4100" max="4100" width="30.1640625" style="1" customWidth="1"/>
    <col min="4101" max="4101" width="12.83203125" style="1" customWidth="1"/>
    <col min="4102" max="4102" width="13.83203125" style="1" customWidth="1"/>
    <col min="4103" max="4103" width="12.83203125" style="1" customWidth="1"/>
    <col min="4104" max="4104" width="13.83203125" style="1" customWidth="1"/>
    <col min="4105" max="4105" width="58.33203125" style="1" customWidth="1"/>
    <col min="4106" max="4106" width="9.1640625" style="1" customWidth="1"/>
    <col min="4107" max="4353" width="10.83203125" style="1"/>
    <col min="4354" max="4354" width="11.5" style="1" bestFit="1" customWidth="1"/>
    <col min="4355" max="4355" width="34" style="1" customWidth="1"/>
    <col min="4356" max="4356" width="30.1640625" style="1" customWidth="1"/>
    <col min="4357" max="4357" width="12.83203125" style="1" customWidth="1"/>
    <col min="4358" max="4358" width="13.83203125" style="1" customWidth="1"/>
    <col min="4359" max="4359" width="12.83203125" style="1" customWidth="1"/>
    <col min="4360" max="4360" width="13.83203125" style="1" customWidth="1"/>
    <col min="4361" max="4361" width="58.33203125" style="1" customWidth="1"/>
    <col min="4362" max="4362" width="9.1640625" style="1" customWidth="1"/>
    <col min="4363" max="4609" width="10.83203125" style="1"/>
    <col min="4610" max="4610" width="11.5" style="1" bestFit="1" customWidth="1"/>
    <col min="4611" max="4611" width="34" style="1" customWidth="1"/>
    <col min="4612" max="4612" width="30.1640625" style="1" customWidth="1"/>
    <col min="4613" max="4613" width="12.83203125" style="1" customWidth="1"/>
    <col min="4614" max="4614" width="13.83203125" style="1" customWidth="1"/>
    <col min="4615" max="4615" width="12.83203125" style="1" customWidth="1"/>
    <col min="4616" max="4616" width="13.83203125" style="1" customWidth="1"/>
    <col min="4617" max="4617" width="58.33203125" style="1" customWidth="1"/>
    <col min="4618" max="4618" width="9.1640625" style="1" customWidth="1"/>
    <col min="4619" max="4865" width="10.83203125" style="1"/>
    <col min="4866" max="4866" width="11.5" style="1" bestFit="1" customWidth="1"/>
    <col min="4867" max="4867" width="34" style="1" customWidth="1"/>
    <col min="4868" max="4868" width="30.1640625" style="1" customWidth="1"/>
    <col min="4869" max="4869" width="12.83203125" style="1" customWidth="1"/>
    <col min="4870" max="4870" width="13.83203125" style="1" customWidth="1"/>
    <col min="4871" max="4871" width="12.83203125" style="1" customWidth="1"/>
    <col min="4872" max="4872" width="13.83203125" style="1" customWidth="1"/>
    <col min="4873" max="4873" width="58.33203125" style="1" customWidth="1"/>
    <col min="4874" max="4874" width="9.1640625" style="1" customWidth="1"/>
    <col min="4875" max="5121" width="10.83203125" style="1"/>
    <col min="5122" max="5122" width="11.5" style="1" bestFit="1" customWidth="1"/>
    <col min="5123" max="5123" width="34" style="1" customWidth="1"/>
    <col min="5124" max="5124" width="30.1640625" style="1" customWidth="1"/>
    <col min="5125" max="5125" width="12.83203125" style="1" customWidth="1"/>
    <col min="5126" max="5126" width="13.83203125" style="1" customWidth="1"/>
    <col min="5127" max="5127" width="12.83203125" style="1" customWidth="1"/>
    <col min="5128" max="5128" width="13.83203125" style="1" customWidth="1"/>
    <col min="5129" max="5129" width="58.33203125" style="1" customWidth="1"/>
    <col min="5130" max="5130" width="9.1640625" style="1" customWidth="1"/>
    <col min="5131" max="5377" width="10.83203125" style="1"/>
    <col min="5378" max="5378" width="11.5" style="1" bestFit="1" customWidth="1"/>
    <col min="5379" max="5379" width="34" style="1" customWidth="1"/>
    <col min="5380" max="5380" width="30.1640625" style="1" customWidth="1"/>
    <col min="5381" max="5381" width="12.83203125" style="1" customWidth="1"/>
    <col min="5382" max="5382" width="13.83203125" style="1" customWidth="1"/>
    <col min="5383" max="5383" width="12.83203125" style="1" customWidth="1"/>
    <col min="5384" max="5384" width="13.83203125" style="1" customWidth="1"/>
    <col min="5385" max="5385" width="58.33203125" style="1" customWidth="1"/>
    <col min="5386" max="5386" width="9.1640625" style="1" customWidth="1"/>
    <col min="5387" max="5633" width="10.83203125" style="1"/>
    <col min="5634" max="5634" width="11.5" style="1" bestFit="1" customWidth="1"/>
    <col min="5635" max="5635" width="34" style="1" customWidth="1"/>
    <col min="5636" max="5636" width="30.1640625" style="1" customWidth="1"/>
    <col min="5637" max="5637" width="12.83203125" style="1" customWidth="1"/>
    <col min="5638" max="5638" width="13.83203125" style="1" customWidth="1"/>
    <col min="5639" max="5639" width="12.83203125" style="1" customWidth="1"/>
    <col min="5640" max="5640" width="13.83203125" style="1" customWidth="1"/>
    <col min="5641" max="5641" width="58.33203125" style="1" customWidth="1"/>
    <col min="5642" max="5642" width="9.1640625" style="1" customWidth="1"/>
    <col min="5643" max="5889" width="10.83203125" style="1"/>
    <col min="5890" max="5890" width="11.5" style="1" bestFit="1" customWidth="1"/>
    <col min="5891" max="5891" width="34" style="1" customWidth="1"/>
    <col min="5892" max="5892" width="30.1640625" style="1" customWidth="1"/>
    <col min="5893" max="5893" width="12.83203125" style="1" customWidth="1"/>
    <col min="5894" max="5894" width="13.83203125" style="1" customWidth="1"/>
    <col min="5895" max="5895" width="12.83203125" style="1" customWidth="1"/>
    <col min="5896" max="5896" width="13.83203125" style="1" customWidth="1"/>
    <col min="5897" max="5897" width="58.33203125" style="1" customWidth="1"/>
    <col min="5898" max="5898" width="9.1640625" style="1" customWidth="1"/>
    <col min="5899" max="6145" width="10.83203125" style="1"/>
    <col min="6146" max="6146" width="11.5" style="1" bestFit="1" customWidth="1"/>
    <col min="6147" max="6147" width="34" style="1" customWidth="1"/>
    <col min="6148" max="6148" width="30.1640625" style="1" customWidth="1"/>
    <col min="6149" max="6149" width="12.83203125" style="1" customWidth="1"/>
    <col min="6150" max="6150" width="13.83203125" style="1" customWidth="1"/>
    <col min="6151" max="6151" width="12.83203125" style="1" customWidth="1"/>
    <col min="6152" max="6152" width="13.83203125" style="1" customWidth="1"/>
    <col min="6153" max="6153" width="58.33203125" style="1" customWidth="1"/>
    <col min="6154" max="6154" width="9.1640625" style="1" customWidth="1"/>
    <col min="6155" max="6401" width="10.83203125" style="1"/>
    <col min="6402" max="6402" width="11.5" style="1" bestFit="1" customWidth="1"/>
    <col min="6403" max="6403" width="34" style="1" customWidth="1"/>
    <col min="6404" max="6404" width="30.1640625" style="1" customWidth="1"/>
    <col min="6405" max="6405" width="12.83203125" style="1" customWidth="1"/>
    <col min="6406" max="6406" width="13.83203125" style="1" customWidth="1"/>
    <col min="6407" max="6407" width="12.83203125" style="1" customWidth="1"/>
    <col min="6408" max="6408" width="13.83203125" style="1" customWidth="1"/>
    <col min="6409" max="6409" width="58.33203125" style="1" customWidth="1"/>
    <col min="6410" max="6410" width="9.1640625" style="1" customWidth="1"/>
    <col min="6411" max="6657" width="10.83203125" style="1"/>
    <col min="6658" max="6658" width="11.5" style="1" bestFit="1" customWidth="1"/>
    <col min="6659" max="6659" width="34" style="1" customWidth="1"/>
    <col min="6660" max="6660" width="30.1640625" style="1" customWidth="1"/>
    <col min="6661" max="6661" width="12.83203125" style="1" customWidth="1"/>
    <col min="6662" max="6662" width="13.83203125" style="1" customWidth="1"/>
    <col min="6663" max="6663" width="12.83203125" style="1" customWidth="1"/>
    <col min="6664" max="6664" width="13.83203125" style="1" customWidth="1"/>
    <col min="6665" max="6665" width="58.33203125" style="1" customWidth="1"/>
    <col min="6666" max="6666" width="9.1640625" style="1" customWidth="1"/>
    <col min="6667" max="6913" width="10.83203125" style="1"/>
    <col min="6914" max="6914" width="11.5" style="1" bestFit="1" customWidth="1"/>
    <col min="6915" max="6915" width="34" style="1" customWidth="1"/>
    <col min="6916" max="6916" width="30.1640625" style="1" customWidth="1"/>
    <col min="6917" max="6917" width="12.83203125" style="1" customWidth="1"/>
    <col min="6918" max="6918" width="13.83203125" style="1" customWidth="1"/>
    <col min="6919" max="6919" width="12.83203125" style="1" customWidth="1"/>
    <col min="6920" max="6920" width="13.83203125" style="1" customWidth="1"/>
    <col min="6921" max="6921" width="58.33203125" style="1" customWidth="1"/>
    <col min="6922" max="6922" width="9.1640625" style="1" customWidth="1"/>
    <col min="6923" max="7169" width="10.83203125" style="1"/>
    <col min="7170" max="7170" width="11.5" style="1" bestFit="1" customWidth="1"/>
    <col min="7171" max="7171" width="34" style="1" customWidth="1"/>
    <col min="7172" max="7172" width="30.1640625" style="1" customWidth="1"/>
    <col min="7173" max="7173" width="12.83203125" style="1" customWidth="1"/>
    <col min="7174" max="7174" width="13.83203125" style="1" customWidth="1"/>
    <col min="7175" max="7175" width="12.83203125" style="1" customWidth="1"/>
    <col min="7176" max="7176" width="13.83203125" style="1" customWidth="1"/>
    <col min="7177" max="7177" width="58.33203125" style="1" customWidth="1"/>
    <col min="7178" max="7178" width="9.1640625" style="1" customWidth="1"/>
    <col min="7179" max="7425" width="10.83203125" style="1"/>
    <col min="7426" max="7426" width="11.5" style="1" bestFit="1" customWidth="1"/>
    <col min="7427" max="7427" width="34" style="1" customWidth="1"/>
    <col min="7428" max="7428" width="30.1640625" style="1" customWidth="1"/>
    <col min="7429" max="7429" width="12.83203125" style="1" customWidth="1"/>
    <col min="7430" max="7430" width="13.83203125" style="1" customWidth="1"/>
    <col min="7431" max="7431" width="12.83203125" style="1" customWidth="1"/>
    <col min="7432" max="7432" width="13.83203125" style="1" customWidth="1"/>
    <col min="7433" max="7433" width="58.33203125" style="1" customWidth="1"/>
    <col min="7434" max="7434" width="9.1640625" style="1" customWidth="1"/>
    <col min="7435" max="7681" width="10.83203125" style="1"/>
    <col min="7682" max="7682" width="11.5" style="1" bestFit="1" customWidth="1"/>
    <col min="7683" max="7683" width="34" style="1" customWidth="1"/>
    <col min="7684" max="7684" width="30.1640625" style="1" customWidth="1"/>
    <col min="7685" max="7685" width="12.83203125" style="1" customWidth="1"/>
    <col min="7686" max="7686" width="13.83203125" style="1" customWidth="1"/>
    <col min="7687" max="7687" width="12.83203125" style="1" customWidth="1"/>
    <col min="7688" max="7688" width="13.83203125" style="1" customWidth="1"/>
    <col min="7689" max="7689" width="58.33203125" style="1" customWidth="1"/>
    <col min="7690" max="7690" width="9.1640625" style="1" customWidth="1"/>
    <col min="7691" max="7937" width="10.83203125" style="1"/>
    <col min="7938" max="7938" width="11.5" style="1" bestFit="1" customWidth="1"/>
    <col min="7939" max="7939" width="34" style="1" customWidth="1"/>
    <col min="7940" max="7940" width="30.1640625" style="1" customWidth="1"/>
    <col min="7941" max="7941" width="12.83203125" style="1" customWidth="1"/>
    <col min="7942" max="7942" width="13.83203125" style="1" customWidth="1"/>
    <col min="7943" max="7943" width="12.83203125" style="1" customWidth="1"/>
    <col min="7944" max="7944" width="13.83203125" style="1" customWidth="1"/>
    <col min="7945" max="7945" width="58.33203125" style="1" customWidth="1"/>
    <col min="7946" max="7946" width="9.1640625" style="1" customWidth="1"/>
    <col min="7947" max="8193" width="10.83203125" style="1"/>
    <col min="8194" max="8194" width="11.5" style="1" bestFit="1" customWidth="1"/>
    <col min="8195" max="8195" width="34" style="1" customWidth="1"/>
    <col min="8196" max="8196" width="30.1640625" style="1" customWidth="1"/>
    <col min="8197" max="8197" width="12.83203125" style="1" customWidth="1"/>
    <col min="8198" max="8198" width="13.83203125" style="1" customWidth="1"/>
    <col min="8199" max="8199" width="12.83203125" style="1" customWidth="1"/>
    <col min="8200" max="8200" width="13.83203125" style="1" customWidth="1"/>
    <col min="8201" max="8201" width="58.33203125" style="1" customWidth="1"/>
    <col min="8202" max="8202" width="9.1640625" style="1" customWidth="1"/>
    <col min="8203" max="8449" width="10.83203125" style="1"/>
    <col min="8450" max="8450" width="11.5" style="1" bestFit="1" customWidth="1"/>
    <col min="8451" max="8451" width="34" style="1" customWidth="1"/>
    <col min="8452" max="8452" width="30.1640625" style="1" customWidth="1"/>
    <col min="8453" max="8453" width="12.83203125" style="1" customWidth="1"/>
    <col min="8454" max="8454" width="13.83203125" style="1" customWidth="1"/>
    <col min="8455" max="8455" width="12.83203125" style="1" customWidth="1"/>
    <col min="8456" max="8456" width="13.83203125" style="1" customWidth="1"/>
    <col min="8457" max="8457" width="58.33203125" style="1" customWidth="1"/>
    <col min="8458" max="8458" width="9.1640625" style="1" customWidth="1"/>
    <col min="8459" max="8705" width="10.83203125" style="1"/>
    <col min="8706" max="8706" width="11.5" style="1" bestFit="1" customWidth="1"/>
    <col min="8707" max="8707" width="34" style="1" customWidth="1"/>
    <col min="8708" max="8708" width="30.1640625" style="1" customWidth="1"/>
    <col min="8709" max="8709" width="12.83203125" style="1" customWidth="1"/>
    <col min="8710" max="8710" width="13.83203125" style="1" customWidth="1"/>
    <col min="8711" max="8711" width="12.83203125" style="1" customWidth="1"/>
    <col min="8712" max="8712" width="13.83203125" style="1" customWidth="1"/>
    <col min="8713" max="8713" width="58.33203125" style="1" customWidth="1"/>
    <col min="8714" max="8714" width="9.1640625" style="1" customWidth="1"/>
    <col min="8715" max="8961" width="10.83203125" style="1"/>
    <col min="8962" max="8962" width="11.5" style="1" bestFit="1" customWidth="1"/>
    <col min="8963" max="8963" width="34" style="1" customWidth="1"/>
    <col min="8964" max="8964" width="30.1640625" style="1" customWidth="1"/>
    <col min="8965" max="8965" width="12.83203125" style="1" customWidth="1"/>
    <col min="8966" max="8966" width="13.83203125" style="1" customWidth="1"/>
    <col min="8967" max="8967" width="12.83203125" style="1" customWidth="1"/>
    <col min="8968" max="8968" width="13.83203125" style="1" customWidth="1"/>
    <col min="8969" max="8969" width="58.33203125" style="1" customWidth="1"/>
    <col min="8970" max="8970" width="9.1640625" style="1" customWidth="1"/>
    <col min="8971" max="9217" width="10.83203125" style="1"/>
    <col min="9218" max="9218" width="11.5" style="1" bestFit="1" customWidth="1"/>
    <col min="9219" max="9219" width="34" style="1" customWidth="1"/>
    <col min="9220" max="9220" width="30.1640625" style="1" customWidth="1"/>
    <col min="9221" max="9221" width="12.83203125" style="1" customWidth="1"/>
    <col min="9222" max="9222" width="13.83203125" style="1" customWidth="1"/>
    <col min="9223" max="9223" width="12.83203125" style="1" customWidth="1"/>
    <col min="9224" max="9224" width="13.83203125" style="1" customWidth="1"/>
    <col min="9225" max="9225" width="58.33203125" style="1" customWidth="1"/>
    <col min="9226" max="9226" width="9.1640625" style="1" customWidth="1"/>
    <col min="9227" max="9473" width="10.83203125" style="1"/>
    <col min="9474" max="9474" width="11.5" style="1" bestFit="1" customWidth="1"/>
    <col min="9475" max="9475" width="34" style="1" customWidth="1"/>
    <col min="9476" max="9476" width="30.1640625" style="1" customWidth="1"/>
    <col min="9477" max="9477" width="12.83203125" style="1" customWidth="1"/>
    <col min="9478" max="9478" width="13.83203125" style="1" customWidth="1"/>
    <col min="9479" max="9479" width="12.83203125" style="1" customWidth="1"/>
    <col min="9480" max="9480" width="13.83203125" style="1" customWidth="1"/>
    <col min="9481" max="9481" width="58.33203125" style="1" customWidth="1"/>
    <col min="9482" max="9482" width="9.1640625" style="1" customWidth="1"/>
    <col min="9483" max="9729" width="10.83203125" style="1"/>
    <col min="9730" max="9730" width="11.5" style="1" bestFit="1" customWidth="1"/>
    <col min="9731" max="9731" width="34" style="1" customWidth="1"/>
    <col min="9732" max="9732" width="30.1640625" style="1" customWidth="1"/>
    <col min="9733" max="9733" width="12.83203125" style="1" customWidth="1"/>
    <col min="9734" max="9734" width="13.83203125" style="1" customWidth="1"/>
    <col min="9735" max="9735" width="12.83203125" style="1" customWidth="1"/>
    <col min="9736" max="9736" width="13.83203125" style="1" customWidth="1"/>
    <col min="9737" max="9737" width="58.33203125" style="1" customWidth="1"/>
    <col min="9738" max="9738" width="9.1640625" style="1" customWidth="1"/>
    <col min="9739" max="9985" width="10.83203125" style="1"/>
    <col min="9986" max="9986" width="11.5" style="1" bestFit="1" customWidth="1"/>
    <col min="9987" max="9987" width="34" style="1" customWidth="1"/>
    <col min="9988" max="9988" width="30.1640625" style="1" customWidth="1"/>
    <col min="9989" max="9989" width="12.83203125" style="1" customWidth="1"/>
    <col min="9990" max="9990" width="13.83203125" style="1" customWidth="1"/>
    <col min="9991" max="9991" width="12.83203125" style="1" customWidth="1"/>
    <col min="9992" max="9992" width="13.83203125" style="1" customWidth="1"/>
    <col min="9993" max="9993" width="58.33203125" style="1" customWidth="1"/>
    <col min="9994" max="9994" width="9.1640625" style="1" customWidth="1"/>
    <col min="9995" max="10241" width="10.83203125" style="1"/>
    <col min="10242" max="10242" width="11.5" style="1" bestFit="1" customWidth="1"/>
    <col min="10243" max="10243" width="34" style="1" customWidth="1"/>
    <col min="10244" max="10244" width="30.1640625" style="1" customWidth="1"/>
    <col min="10245" max="10245" width="12.83203125" style="1" customWidth="1"/>
    <col min="10246" max="10246" width="13.83203125" style="1" customWidth="1"/>
    <col min="10247" max="10247" width="12.83203125" style="1" customWidth="1"/>
    <col min="10248" max="10248" width="13.83203125" style="1" customWidth="1"/>
    <col min="10249" max="10249" width="58.33203125" style="1" customWidth="1"/>
    <col min="10250" max="10250" width="9.1640625" style="1" customWidth="1"/>
    <col min="10251" max="10497" width="10.83203125" style="1"/>
    <col min="10498" max="10498" width="11.5" style="1" bestFit="1" customWidth="1"/>
    <col min="10499" max="10499" width="34" style="1" customWidth="1"/>
    <col min="10500" max="10500" width="30.1640625" style="1" customWidth="1"/>
    <col min="10501" max="10501" width="12.83203125" style="1" customWidth="1"/>
    <col min="10502" max="10502" width="13.83203125" style="1" customWidth="1"/>
    <col min="10503" max="10503" width="12.83203125" style="1" customWidth="1"/>
    <col min="10504" max="10504" width="13.83203125" style="1" customWidth="1"/>
    <col min="10505" max="10505" width="58.33203125" style="1" customWidth="1"/>
    <col min="10506" max="10506" width="9.1640625" style="1" customWidth="1"/>
    <col min="10507" max="10753" width="10.83203125" style="1"/>
    <col min="10754" max="10754" width="11.5" style="1" bestFit="1" customWidth="1"/>
    <col min="10755" max="10755" width="34" style="1" customWidth="1"/>
    <col min="10756" max="10756" width="30.1640625" style="1" customWidth="1"/>
    <col min="10757" max="10757" width="12.83203125" style="1" customWidth="1"/>
    <col min="10758" max="10758" width="13.83203125" style="1" customWidth="1"/>
    <col min="10759" max="10759" width="12.83203125" style="1" customWidth="1"/>
    <col min="10760" max="10760" width="13.83203125" style="1" customWidth="1"/>
    <col min="10761" max="10761" width="58.33203125" style="1" customWidth="1"/>
    <col min="10762" max="10762" width="9.1640625" style="1" customWidth="1"/>
    <col min="10763" max="11009" width="10.83203125" style="1"/>
    <col min="11010" max="11010" width="11.5" style="1" bestFit="1" customWidth="1"/>
    <col min="11011" max="11011" width="34" style="1" customWidth="1"/>
    <col min="11012" max="11012" width="30.1640625" style="1" customWidth="1"/>
    <col min="11013" max="11013" width="12.83203125" style="1" customWidth="1"/>
    <col min="11014" max="11014" width="13.83203125" style="1" customWidth="1"/>
    <col min="11015" max="11015" width="12.83203125" style="1" customWidth="1"/>
    <col min="11016" max="11016" width="13.83203125" style="1" customWidth="1"/>
    <col min="11017" max="11017" width="58.33203125" style="1" customWidth="1"/>
    <col min="11018" max="11018" width="9.1640625" style="1" customWidth="1"/>
    <col min="11019" max="11265" width="10.83203125" style="1"/>
    <col min="11266" max="11266" width="11.5" style="1" bestFit="1" customWidth="1"/>
    <col min="11267" max="11267" width="34" style="1" customWidth="1"/>
    <col min="11268" max="11268" width="30.1640625" style="1" customWidth="1"/>
    <col min="11269" max="11269" width="12.83203125" style="1" customWidth="1"/>
    <col min="11270" max="11270" width="13.83203125" style="1" customWidth="1"/>
    <col min="11271" max="11271" width="12.83203125" style="1" customWidth="1"/>
    <col min="11272" max="11272" width="13.83203125" style="1" customWidth="1"/>
    <col min="11273" max="11273" width="58.33203125" style="1" customWidth="1"/>
    <col min="11274" max="11274" width="9.1640625" style="1" customWidth="1"/>
    <col min="11275" max="11521" width="10.83203125" style="1"/>
    <col min="11522" max="11522" width="11.5" style="1" bestFit="1" customWidth="1"/>
    <col min="11523" max="11523" width="34" style="1" customWidth="1"/>
    <col min="11524" max="11524" width="30.1640625" style="1" customWidth="1"/>
    <col min="11525" max="11525" width="12.83203125" style="1" customWidth="1"/>
    <col min="11526" max="11526" width="13.83203125" style="1" customWidth="1"/>
    <col min="11527" max="11527" width="12.83203125" style="1" customWidth="1"/>
    <col min="11528" max="11528" width="13.83203125" style="1" customWidth="1"/>
    <col min="11529" max="11529" width="58.33203125" style="1" customWidth="1"/>
    <col min="11530" max="11530" width="9.1640625" style="1" customWidth="1"/>
    <col min="11531" max="11777" width="10.83203125" style="1"/>
    <col min="11778" max="11778" width="11.5" style="1" bestFit="1" customWidth="1"/>
    <col min="11779" max="11779" width="34" style="1" customWidth="1"/>
    <col min="11780" max="11780" width="30.1640625" style="1" customWidth="1"/>
    <col min="11781" max="11781" width="12.83203125" style="1" customWidth="1"/>
    <col min="11782" max="11782" width="13.83203125" style="1" customWidth="1"/>
    <col min="11783" max="11783" width="12.83203125" style="1" customWidth="1"/>
    <col min="11784" max="11784" width="13.83203125" style="1" customWidth="1"/>
    <col min="11785" max="11785" width="58.33203125" style="1" customWidth="1"/>
    <col min="11786" max="11786" width="9.1640625" style="1" customWidth="1"/>
    <col min="11787" max="12033" width="10.83203125" style="1"/>
    <col min="12034" max="12034" width="11.5" style="1" bestFit="1" customWidth="1"/>
    <col min="12035" max="12035" width="34" style="1" customWidth="1"/>
    <col min="12036" max="12036" width="30.1640625" style="1" customWidth="1"/>
    <col min="12037" max="12037" width="12.83203125" style="1" customWidth="1"/>
    <col min="12038" max="12038" width="13.83203125" style="1" customWidth="1"/>
    <col min="12039" max="12039" width="12.83203125" style="1" customWidth="1"/>
    <col min="12040" max="12040" width="13.83203125" style="1" customWidth="1"/>
    <col min="12041" max="12041" width="58.33203125" style="1" customWidth="1"/>
    <col min="12042" max="12042" width="9.1640625" style="1" customWidth="1"/>
    <col min="12043" max="12289" width="10.83203125" style="1"/>
    <col min="12290" max="12290" width="11.5" style="1" bestFit="1" customWidth="1"/>
    <col min="12291" max="12291" width="34" style="1" customWidth="1"/>
    <col min="12292" max="12292" width="30.1640625" style="1" customWidth="1"/>
    <col min="12293" max="12293" width="12.83203125" style="1" customWidth="1"/>
    <col min="12294" max="12294" width="13.83203125" style="1" customWidth="1"/>
    <col min="12295" max="12295" width="12.83203125" style="1" customWidth="1"/>
    <col min="12296" max="12296" width="13.83203125" style="1" customWidth="1"/>
    <col min="12297" max="12297" width="58.33203125" style="1" customWidth="1"/>
    <col min="12298" max="12298" width="9.1640625" style="1" customWidth="1"/>
    <col min="12299" max="12545" width="10.83203125" style="1"/>
    <col min="12546" max="12546" width="11.5" style="1" bestFit="1" customWidth="1"/>
    <col min="12547" max="12547" width="34" style="1" customWidth="1"/>
    <col min="12548" max="12548" width="30.1640625" style="1" customWidth="1"/>
    <col min="12549" max="12549" width="12.83203125" style="1" customWidth="1"/>
    <col min="12550" max="12550" width="13.83203125" style="1" customWidth="1"/>
    <col min="12551" max="12551" width="12.83203125" style="1" customWidth="1"/>
    <col min="12552" max="12552" width="13.83203125" style="1" customWidth="1"/>
    <col min="12553" max="12553" width="58.33203125" style="1" customWidth="1"/>
    <col min="12554" max="12554" width="9.1640625" style="1" customWidth="1"/>
    <col min="12555" max="12801" width="10.83203125" style="1"/>
    <col min="12802" max="12802" width="11.5" style="1" bestFit="1" customWidth="1"/>
    <col min="12803" max="12803" width="34" style="1" customWidth="1"/>
    <col min="12804" max="12804" width="30.1640625" style="1" customWidth="1"/>
    <col min="12805" max="12805" width="12.83203125" style="1" customWidth="1"/>
    <col min="12806" max="12806" width="13.83203125" style="1" customWidth="1"/>
    <col min="12807" max="12807" width="12.83203125" style="1" customWidth="1"/>
    <col min="12808" max="12808" width="13.83203125" style="1" customWidth="1"/>
    <col min="12809" max="12809" width="58.33203125" style="1" customWidth="1"/>
    <col min="12810" max="12810" width="9.1640625" style="1" customWidth="1"/>
    <col min="12811" max="13057" width="10.83203125" style="1"/>
    <col min="13058" max="13058" width="11.5" style="1" bestFit="1" customWidth="1"/>
    <col min="13059" max="13059" width="34" style="1" customWidth="1"/>
    <col min="13060" max="13060" width="30.1640625" style="1" customWidth="1"/>
    <col min="13061" max="13061" width="12.83203125" style="1" customWidth="1"/>
    <col min="13062" max="13062" width="13.83203125" style="1" customWidth="1"/>
    <col min="13063" max="13063" width="12.83203125" style="1" customWidth="1"/>
    <col min="13064" max="13064" width="13.83203125" style="1" customWidth="1"/>
    <col min="13065" max="13065" width="58.33203125" style="1" customWidth="1"/>
    <col min="13066" max="13066" width="9.1640625" style="1" customWidth="1"/>
    <col min="13067" max="13313" width="10.83203125" style="1"/>
    <col min="13314" max="13314" width="11.5" style="1" bestFit="1" customWidth="1"/>
    <col min="13315" max="13315" width="34" style="1" customWidth="1"/>
    <col min="13316" max="13316" width="30.1640625" style="1" customWidth="1"/>
    <col min="13317" max="13317" width="12.83203125" style="1" customWidth="1"/>
    <col min="13318" max="13318" width="13.83203125" style="1" customWidth="1"/>
    <col min="13319" max="13319" width="12.83203125" style="1" customWidth="1"/>
    <col min="13320" max="13320" width="13.83203125" style="1" customWidth="1"/>
    <col min="13321" max="13321" width="58.33203125" style="1" customWidth="1"/>
    <col min="13322" max="13322" width="9.1640625" style="1" customWidth="1"/>
    <col min="13323" max="13569" width="10.83203125" style="1"/>
    <col min="13570" max="13570" width="11.5" style="1" bestFit="1" customWidth="1"/>
    <col min="13571" max="13571" width="34" style="1" customWidth="1"/>
    <col min="13572" max="13572" width="30.1640625" style="1" customWidth="1"/>
    <col min="13573" max="13573" width="12.83203125" style="1" customWidth="1"/>
    <col min="13574" max="13574" width="13.83203125" style="1" customWidth="1"/>
    <col min="13575" max="13575" width="12.83203125" style="1" customWidth="1"/>
    <col min="13576" max="13576" width="13.83203125" style="1" customWidth="1"/>
    <col min="13577" max="13577" width="58.33203125" style="1" customWidth="1"/>
    <col min="13578" max="13578" width="9.1640625" style="1" customWidth="1"/>
    <col min="13579" max="13825" width="10.83203125" style="1"/>
    <col min="13826" max="13826" width="11.5" style="1" bestFit="1" customWidth="1"/>
    <col min="13827" max="13827" width="34" style="1" customWidth="1"/>
    <col min="13828" max="13828" width="30.1640625" style="1" customWidth="1"/>
    <col min="13829" max="13829" width="12.83203125" style="1" customWidth="1"/>
    <col min="13830" max="13830" width="13.83203125" style="1" customWidth="1"/>
    <col min="13831" max="13831" width="12.83203125" style="1" customWidth="1"/>
    <col min="13832" max="13832" width="13.83203125" style="1" customWidth="1"/>
    <col min="13833" max="13833" width="58.33203125" style="1" customWidth="1"/>
    <col min="13834" max="13834" width="9.1640625" style="1" customWidth="1"/>
    <col min="13835" max="14081" width="10.83203125" style="1"/>
    <col min="14082" max="14082" width="11.5" style="1" bestFit="1" customWidth="1"/>
    <col min="14083" max="14083" width="34" style="1" customWidth="1"/>
    <col min="14084" max="14084" width="30.1640625" style="1" customWidth="1"/>
    <col min="14085" max="14085" width="12.83203125" style="1" customWidth="1"/>
    <col min="14086" max="14086" width="13.83203125" style="1" customWidth="1"/>
    <col min="14087" max="14087" width="12.83203125" style="1" customWidth="1"/>
    <col min="14088" max="14088" width="13.83203125" style="1" customWidth="1"/>
    <col min="14089" max="14089" width="58.33203125" style="1" customWidth="1"/>
    <col min="14090" max="14090" width="9.1640625" style="1" customWidth="1"/>
    <col min="14091" max="14337" width="10.83203125" style="1"/>
    <col min="14338" max="14338" width="11.5" style="1" bestFit="1" customWidth="1"/>
    <col min="14339" max="14339" width="34" style="1" customWidth="1"/>
    <col min="14340" max="14340" width="30.1640625" style="1" customWidth="1"/>
    <col min="14341" max="14341" width="12.83203125" style="1" customWidth="1"/>
    <col min="14342" max="14342" width="13.83203125" style="1" customWidth="1"/>
    <col min="14343" max="14343" width="12.83203125" style="1" customWidth="1"/>
    <col min="14344" max="14344" width="13.83203125" style="1" customWidth="1"/>
    <col min="14345" max="14345" width="58.33203125" style="1" customWidth="1"/>
    <col min="14346" max="14346" width="9.1640625" style="1" customWidth="1"/>
    <col min="14347" max="14593" width="10.83203125" style="1"/>
    <col min="14594" max="14594" width="11.5" style="1" bestFit="1" customWidth="1"/>
    <col min="14595" max="14595" width="34" style="1" customWidth="1"/>
    <col min="14596" max="14596" width="30.1640625" style="1" customWidth="1"/>
    <col min="14597" max="14597" width="12.83203125" style="1" customWidth="1"/>
    <col min="14598" max="14598" width="13.83203125" style="1" customWidth="1"/>
    <col min="14599" max="14599" width="12.83203125" style="1" customWidth="1"/>
    <col min="14600" max="14600" width="13.83203125" style="1" customWidth="1"/>
    <col min="14601" max="14601" width="58.33203125" style="1" customWidth="1"/>
    <col min="14602" max="14602" width="9.1640625" style="1" customWidth="1"/>
    <col min="14603" max="14849" width="10.83203125" style="1"/>
    <col min="14850" max="14850" width="11.5" style="1" bestFit="1" customWidth="1"/>
    <col min="14851" max="14851" width="34" style="1" customWidth="1"/>
    <col min="14852" max="14852" width="30.1640625" style="1" customWidth="1"/>
    <col min="14853" max="14853" width="12.83203125" style="1" customWidth="1"/>
    <col min="14854" max="14854" width="13.83203125" style="1" customWidth="1"/>
    <col min="14855" max="14855" width="12.83203125" style="1" customWidth="1"/>
    <col min="14856" max="14856" width="13.83203125" style="1" customWidth="1"/>
    <col min="14857" max="14857" width="58.33203125" style="1" customWidth="1"/>
    <col min="14858" max="14858" width="9.1640625" style="1" customWidth="1"/>
    <col min="14859" max="15105" width="10.83203125" style="1"/>
    <col min="15106" max="15106" width="11.5" style="1" bestFit="1" customWidth="1"/>
    <col min="15107" max="15107" width="34" style="1" customWidth="1"/>
    <col min="15108" max="15108" width="30.1640625" style="1" customWidth="1"/>
    <col min="15109" max="15109" width="12.83203125" style="1" customWidth="1"/>
    <col min="15110" max="15110" width="13.83203125" style="1" customWidth="1"/>
    <col min="15111" max="15111" width="12.83203125" style="1" customWidth="1"/>
    <col min="15112" max="15112" width="13.83203125" style="1" customWidth="1"/>
    <col min="15113" max="15113" width="58.33203125" style="1" customWidth="1"/>
    <col min="15114" max="15114" width="9.1640625" style="1" customWidth="1"/>
    <col min="15115" max="15361" width="10.83203125" style="1"/>
    <col min="15362" max="15362" width="11.5" style="1" bestFit="1" customWidth="1"/>
    <col min="15363" max="15363" width="34" style="1" customWidth="1"/>
    <col min="15364" max="15364" width="30.1640625" style="1" customWidth="1"/>
    <col min="15365" max="15365" width="12.83203125" style="1" customWidth="1"/>
    <col min="15366" max="15366" width="13.83203125" style="1" customWidth="1"/>
    <col min="15367" max="15367" width="12.83203125" style="1" customWidth="1"/>
    <col min="15368" max="15368" width="13.83203125" style="1" customWidth="1"/>
    <col min="15369" max="15369" width="58.33203125" style="1" customWidth="1"/>
    <col min="15370" max="15370" width="9.1640625" style="1" customWidth="1"/>
    <col min="15371" max="15617" width="10.83203125" style="1"/>
    <col min="15618" max="15618" width="11.5" style="1" bestFit="1" customWidth="1"/>
    <col min="15619" max="15619" width="34" style="1" customWidth="1"/>
    <col min="15620" max="15620" width="30.1640625" style="1" customWidth="1"/>
    <col min="15621" max="15621" width="12.83203125" style="1" customWidth="1"/>
    <col min="15622" max="15622" width="13.83203125" style="1" customWidth="1"/>
    <col min="15623" max="15623" width="12.83203125" style="1" customWidth="1"/>
    <col min="15624" max="15624" width="13.83203125" style="1" customWidth="1"/>
    <col min="15625" max="15625" width="58.33203125" style="1" customWidth="1"/>
    <col min="15626" max="15626" width="9.1640625" style="1" customWidth="1"/>
    <col min="15627" max="15873" width="10.83203125" style="1"/>
    <col min="15874" max="15874" width="11.5" style="1" bestFit="1" customWidth="1"/>
    <col min="15875" max="15875" width="34" style="1" customWidth="1"/>
    <col min="15876" max="15876" width="30.1640625" style="1" customWidth="1"/>
    <col min="15877" max="15877" width="12.83203125" style="1" customWidth="1"/>
    <col min="15878" max="15878" width="13.83203125" style="1" customWidth="1"/>
    <col min="15879" max="15879" width="12.83203125" style="1" customWidth="1"/>
    <col min="15880" max="15880" width="13.83203125" style="1" customWidth="1"/>
    <col min="15881" max="15881" width="58.33203125" style="1" customWidth="1"/>
    <col min="15882" max="15882" width="9.1640625" style="1" customWidth="1"/>
    <col min="15883" max="16129" width="10.83203125" style="1"/>
    <col min="16130" max="16130" width="11.5" style="1" bestFit="1" customWidth="1"/>
    <col min="16131" max="16131" width="34" style="1" customWidth="1"/>
    <col min="16132" max="16132" width="30.1640625" style="1" customWidth="1"/>
    <col min="16133" max="16133" width="12.83203125" style="1" customWidth="1"/>
    <col min="16134" max="16134" width="13.83203125" style="1" customWidth="1"/>
    <col min="16135" max="16135" width="12.83203125" style="1" customWidth="1"/>
    <col min="16136" max="16136" width="13.83203125" style="1" customWidth="1"/>
    <col min="16137" max="16137" width="58.33203125" style="1" customWidth="1"/>
    <col min="16138" max="16138" width="9.1640625" style="1" customWidth="1"/>
    <col min="16139" max="16384" width="10.83203125" style="1"/>
  </cols>
  <sheetData>
    <row r="1" spans="1:9" ht="31" customHeight="1" thickBot="1">
      <c r="A1" s="424" t="s">
        <v>0</v>
      </c>
      <c r="B1" s="424"/>
      <c r="C1" s="424"/>
      <c r="D1" s="424"/>
      <c r="E1" s="424"/>
      <c r="F1" s="424"/>
      <c r="G1" s="424"/>
      <c r="H1" s="424"/>
      <c r="I1" s="424"/>
    </row>
    <row r="2" spans="1:9" ht="16" thickBot="1">
      <c r="A2" s="60"/>
      <c r="B2" s="60"/>
      <c r="C2" s="60"/>
      <c r="D2" s="60"/>
      <c r="E2" s="60"/>
      <c r="F2" s="60"/>
      <c r="G2" s="60"/>
      <c r="H2" s="60"/>
      <c r="I2" s="60"/>
    </row>
    <row r="3" spans="1:9">
      <c r="A3" s="425" t="s">
        <v>1</v>
      </c>
      <c r="B3" s="427" t="s">
        <v>2</v>
      </c>
      <c r="C3" s="427" t="s">
        <v>3</v>
      </c>
      <c r="D3" s="427" t="s">
        <v>0</v>
      </c>
      <c r="E3" s="427" t="s">
        <v>4</v>
      </c>
      <c r="F3" s="427" t="s">
        <v>5</v>
      </c>
      <c r="G3" s="427" t="s">
        <v>6</v>
      </c>
      <c r="H3" s="427" t="s">
        <v>7</v>
      </c>
      <c r="I3" s="427" t="s">
        <v>8</v>
      </c>
    </row>
    <row r="4" spans="1:9" ht="14" thickBot="1">
      <c r="A4" s="426"/>
      <c r="B4" s="428"/>
      <c r="C4" s="428"/>
      <c r="D4" s="428"/>
      <c r="E4" s="429"/>
      <c r="F4" s="429"/>
      <c r="G4" s="429"/>
      <c r="H4" s="428"/>
      <c r="I4" s="428"/>
    </row>
    <row r="5" spans="1:9" s="3" customFormat="1" ht="14">
      <c r="A5" s="430" t="s">
        <v>9</v>
      </c>
      <c r="B5" s="431"/>
      <c r="C5" s="431"/>
      <c r="D5" s="431"/>
      <c r="E5" s="431"/>
      <c r="F5" s="431"/>
      <c r="G5" s="431"/>
      <c r="H5" s="431"/>
      <c r="I5" s="432"/>
    </row>
    <row r="6" spans="1:9" s="2" customFormat="1" ht="15">
      <c r="A6" s="234"/>
      <c r="B6" s="234"/>
      <c r="C6" s="234"/>
      <c r="D6" s="234"/>
      <c r="E6" s="64"/>
      <c r="F6" s="235"/>
      <c r="G6" s="235"/>
      <c r="H6" s="235"/>
      <c r="I6" s="234"/>
    </row>
    <row r="7" spans="1:9" s="2" customFormat="1" ht="15">
      <c r="A7" s="307" t="s">
        <v>84</v>
      </c>
      <c r="B7" s="307" t="s">
        <v>88</v>
      </c>
      <c r="C7" s="307" t="s">
        <v>85</v>
      </c>
      <c r="D7" s="307" t="s">
        <v>86</v>
      </c>
      <c r="E7" s="115" t="s">
        <v>87</v>
      </c>
      <c r="F7" s="308">
        <v>2105.4</v>
      </c>
      <c r="G7" s="308">
        <v>0</v>
      </c>
      <c r="H7" s="308">
        <f>F7+G7</f>
        <v>2105.4</v>
      </c>
      <c r="I7" s="307" t="s">
        <v>210</v>
      </c>
    </row>
    <row r="8" spans="1:9" s="55" customFormat="1" ht="15">
      <c r="A8" s="218" t="s">
        <v>84</v>
      </c>
      <c r="B8" s="218" t="s">
        <v>89</v>
      </c>
      <c r="C8" s="218" t="s">
        <v>77</v>
      </c>
      <c r="D8" s="218" t="s">
        <v>86</v>
      </c>
      <c r="E8" s="309" t="s">
        <v>87</v>
      </c>
      <c r="F8" s="114">
        <v>2015.2</v>
      </c>
      <c r="G8" s="114">
        <v>0</v>
      </c>
      <c r="H8" s="308">
        <f>F8+G8</f>
        <v>2015.2</v>
      </c>
      <c r="I8" s="310" t="s">
        <v>210</v>
      </c>
    </row>
    <row r="9" spans="1:9" s="2" customFormat="1" ht="15">
      <c r="A9" s="307" t="s">
        <v>99</v>
      </c>
      <c r="B9" s="307" t="s">
        <v>100</v>
      </c>
      <c r="C9" s="307" t="s">
        <v>97</v>
      </c>
      <c r="D9" s="307" t="s">
        <v>101</v>
      </c>
      <c r="E9" s="115" t="s">
        <v>102</v>
      </c>
      <c r="F9" s="308">
        <v>18248.93</v>
      </c>
      <c r="G9" s="308">
        <v>0</v>
      </c>
      <c r="H9" s="308">
        <f>SUM(F9:G9)</f>
        <v>18248.93</v>
      </c>
      <c r="I9" s="307" t="s">
        <v>246</v>
      </c>
    </row>
    <row r="10" spans="1:9" s="2" customFormat="1" ht="15">
      <c r="A10" s="307" t="s">
        <v>103</v>
      </c>
      <c r="B10" s="307" t="s">
        <v>104</v>
      </c>
      <c r="C10" s="307" t="s">
        <v>105</v>
      </c>
      <c r="D10" s="307" t="s">
        <v>86</v>
      </c>
      <c r="E10" s="115" t="s">
        <v>83</v>
      </c>
      <c r="F10" s="308">
        <v>1914.6</v>
      </c>
      <c r="G10" s="308">
        <v>0</v>
      </c>
      <c r="H10" s="308">
        <f>SUM(F10:G10)</f>
        <v>1914.6</v>
      </c>
      <c r="I10" s="307" t="s">
        <v>245</v>
      </c>
    </row>
    <row r="11" spans="1:9" s="2" customFormat="1" ht="15">
      <c r="A11" s="307" t="s">
        <v>123</v>
      </c>
      <c r="B11" s="307" t="s">
        <v>152</v>
      </c>
      <c r="C11" s="307" t="s">
        <v>121</v>
      </c>
      <c r="D11" s="307" t="s">
        <v>151</v>
      </c>
      <c r="E11" s="115" t="s">
        <v>126</v>
      </c>
      <c r="F11" s="308">
        <v>15469.7</v>
      </c>
      <c r="G11" s="308">
        <f>F11*20%</f>
        <v>3093.9400000000005</v>
      </c>
      <c r="H11" s="308">
        <f>SUM(F11:G11)</f>
        <v>18563.64</v>
      </c>
      <c r="I11" s="307" t="s">
        <v>297</v>
      </c>
    </row>
    <row r="12" spans="1:9" s="2" customFormat="1" ht="15">
      <c r="A12" s="307" t="s">
        <v>123</v>
      </c>
      <c r="B12" s="307" t="s">
        <v>154</v>
      </c>
      <c r="C12" s="307" t="s">
        <v>176</v>
      </c>
      <c r="D12" s="307" t="s">
        <v>153</v>
      </c>
      <c r="E12" s="115" t="s">
        <v>115</v>
      </c>
      <c r="F12" s="308">
        <v>1107.7</v>
      </c>
      <c r="G12" s="308">
        <f>F12*20%</f>
        <v>221.54000000000002</v>
      </c>
      <c r="H12" s="308">
        <f>SUM(F12:G12)</f>
        <v>1329.24</v>
      </c>
      <c r="I12" s="307" t="s">
        <v>307</v>
      </c>
    </row>
    <row r="13" spans="1:9" s="2" customFormat="1" ht="15">
      <c r="A13" s="307" t="s">
        <v>123</v>
      </c>
      <c r="B13" s="307" t="s">
        <v>155</v>
      </c>
      <c r="C13" s="307" t="s">
        <v>157</v>
      </c>
      <c r="D13" s="307" t="s">
        <v>156</v>
      </c>
      <c r="E13" s="115" t="s">
        <v>107</v>
      </c>
      <c r="F13" s="308">
        <v>7268.5</v>
      </c>
      <c r="G13" s="308">
        <f>F13*0.2</f>
        <v>1453.7</v>
      </c>
      <c r="H13" s="308">
        <f>F13+G13</f>
        <v>8722.2000000000007</v>
      </c>
      <c r="I13" s="307" t="s">
        <v>307</v>
      </c>
    </row>
    <row r="14" spans="1:9" s="2" customFormat="1" ht="15">
      <c r="A14" s="307" t="s">
        <v>123</v>
      </c>
      <c r="B14" s="307" t="s">
        <v>158</v>
      </c>
      <c r="C14" s="307" t="s">
        <v>159</v>
      </c>
      <c r="D14" s="307" t="s">
        <v>160</v>
      </c>
      <c r="E14" s="115" t="s">
        <v>115</v>
      </c>
      <c r="F14" s="308">
        <v>9657.68</v>
      </c>
      <c r="G14" s="308">
        <f>F14*0.2</f>
        <v>1931.5360000000001</v>
      </c>
      <c r="H14" s="308">
        <f>F14+G14</f>
        <v>11589.216</v>
      </c>
      <c r="I14" s="307" t="s">
        <v>247</v>
      </c>
    </row>
    <row r="15" spans="1:9" s="2" customFormat="1" ht="15">
      <c r="A15" s="307" t="s">
        <v>123</v>
      </c>
      <c r="B15" s="307" t="s">
        <v>161</v>
      </c>
      <c r="C15" s="307" t="s">
        <v>164</v>
      </c>
      <c r="D15" s="307" t="s">
        <v>162</v>
      </c>
      <c r="E15" s="115" t="s">
        <v>107</v>
      </c>
      <c r="F15" s="308">
        <v>16359.18</v>
      </c>
      <c r="G15" s="308">
        <f>F15*0.2</f>
        <v>3271.8360000000002</v>
      </c>
      <c r="H15" s="308">
        <f>F15+G15</f>
        <v>19631.016</v>
      </c>
      <c r="I15" s="307" t="s">
        <v>342</v>
      </c>
    </row>
    <row r="16" spans="1:9" s="2" customFormat="1" ht="15">
      <c r="A16" s="347" t="s">
        <v>123</v>
      </c>
      <c r="B16" s="347" t="s">
        <v>163</v>
      </c>
      <c r="C16" s="347" t="s">
        <v>138</v>
      </c>
      <c r="D16" s="347" t="s">
        <v>86</v>
      </c>
      <c r="E16" s="344" t="s">
        <v>165</v>
      </c>
      <c r="F16" s="371">
        <v>1962.4</v>
      </c>
      <c r="G16" s="308">
        <v>0</v>
      </c>
      <c r="H16" s="308">
        <f>F16+G16</f>
        <v>1962.4</v>
      </c>
      <c r="I16" s="347" t="s">
        <v>247</v>
      </c>
    </row>
    <row r="17" spans="1:9" s="2" customFormat="1" ht="15">
      <c r="A17" s="347" t="s">
        <v>123</v>
      </c>
      <c r="B17" s="347" t="s">
        <v>166</v>
      </c>
      <c r="C17" s="347" t="s">
        <v>170</v>
      </c>
      <c r="D17" s="347" t="s">
        <v>171</v>
      </c>
      <c r="E17" s="344" t="s">
        <v>172</v>
      </c>
      <c r="F17" s="371">
        <v>4836.45</v>
      </c>
      <c r="G17" s="308">
        <f>F17*0.2</f>
        <v>967.29</v>
      </c>
      <c r="H17" s="308">
        <f t="shared" ref="H17:H18" si="0">F17+G17</f>
        <v>5803.74</v>
      </c>
      <c r="I17" s="347" t="s">
        <v>438</v>
      </c>
    </row>
    <row r="18" spans="1:9" s="2" customFormat="1" ht="15">
      <c r="A18" s="347" t="s">
        <v>167</v>
      </c>
      <c r="B18" s="347" t="s">
        <v>168</v>
      </c>
      <c r="C18" s="347" t="s">
        <v>169</v>
      </c>
      <c r="D18" s="347" t="s">
        <v>171</v>
      </c>
      <c r="E18" s="344" t="s">
        <v>172</v>
      </c>
      <c r="F18" s="371">
        <v>1076.26</v>
      </c>
      <c r="G18" s="308">
        <f>F18*0.2</f>
        <v>215.25200000000001</v>
      </c>
      <c r="H18" s="308">
        <f t="shared" si="0"/>
        <v>1291.5119999999999</v>
      </c>
      <c r="I18" s="347" t="s">
        <v>438</v>
      </c>
    </row>
    <row r="19" spans="1:9" s="2" customFormat="1" ht="15">
      <c r="A19" s="347" t="s">
        <v>123</v>
      </c>
      <c r="B19" s="347" t="s">
        <v>173</v>
      </c>
      <c r="C19" s="347" t="s">
        <v>174</v>
      </c>
      <c r="D19" s="347" t="s">
        <v>106</v>
      </c>
      <c r="E19" s="344" t="s">
        <v>175</v>
      </c>
      <c r="F19" s="371">
        <v>725</v>
      </c>
      <c r="G19" s="308">
        <f>F19*0.2</f>
        <v>145</v>
      </c>
      <c r="H19" s="308">
        <f>F19+G19</f>
        <v>870</v>
      </c>
      <c r="I19" s="347" t="s">
        <v>376</v>
      </c>
    </row>
    <row r="20" spans="1:9" s="2" customFormat="1" ht="15">
      <c r="A20" s="347" t="s">
        <v>123</v>
      </c>
      <c r="B20" s="347" t="s">
        <v>177</v>
      </c>
      <c r="C20" s="347" t="s">
        <v>176</v>
      </c>
      <c r="D20" s="347" t="s">
        <v>178</v>
      </c>
      <c r="E20" s="344" t="s">
        <v>175</v>
      </c>
      <c r="F20" s="371">
        <v>620</v>
      </c>
      <c r="G20" s="308">
        <f>F20*20%</f>
        <v>124</v>
      </c>
      <c r="H20" s="308">
        <f>SUM(F20:G20)</f>
        <v>744</v>
      </c>
      <c r="I20" s="347" t="s">
        <v>775</v>
      </c>
    </row>
    <row r="21" spans="1:9" s="2" customFormat="1" ht="15">
      <c r="A21" s="347" t="s">
        <v>123</v>
      </c>
      <c r="B21" s="347" t="s">
        <v>179</v>
      </c>
      <c r="C21" s="347" t="s">
        <v>174</v>
      </c>
      <c r="D21" s="347" t="s">
        <v>185</v>
      </c>
      <c r="E21" s="344" t="s">
        <v>175</v>
      </c>
      <c r="F21" s="371">
        <v>700</v>
      </c>
      <c r="G21" s="308">
        <f>F21*20%</f>
        <v>140</v>
      </c>
      <c r="H21" s="308">
        <f>SUM(F21:G21)</f>
        <v>840</v>
      </c>
      <c r="I21" s="347" t="s">
        <v>506</v>
      </c>
    </row>
    <row r="22" spans="1:9" s="55" customFormat="1" ht="15" customHeight="1">
      <c r="A22" s="364" t="s">
        <v>123</v>
      </c>
      <c r="B22" s="364" t="s">
        <v>180</v>
      </c>
      <c r="C22" s="365" t="s">
        <v>182</v>
      </c>
      <c r="D22" s="364" t="s">
        <v>181</v>
      </c>
      <c r="E22" s="366"/>
      <c r="F22" s="367"/>
      <c r="G22" s="367"/>
      <c r="H22" s="368"/>
      <c r="I22" s="369"/>
    </row>
    <row r="23" spans="1:9" s="2" customFormat="1" ht="15">
      <c r="A23" s="236"/>
      <c r="B23" s="236"/>
      <c r="C23" s="236"/>
      <c r="D23" s="236"/>
      <c r="E23" s="65"/>
      <c r="F23" s="237"/>
      <c r="G23" s="72"/>
      <c r="H23" s="82"/>
      <c r="I23" s="236"/>
    </row>
    <row r="24" spans="1:9" s="2" customFormat="1" ht="16" customHeight="1">
      <c r="A24" s="433" t="s">
        <v>10</v>
      </c>
      <c r="B24" s="434"/>
      <c r="C24" s="434"/>
      <c r="D24" s="434"/>
      <c r="E24" s="435"/>
      <c r="F24" s="177">
        <f>SUM(F6:F23)</f>
        <v>84066.999999999985</v>
      </c>
      <c r="G24" s="177">
        <f>SUM(G6:G23)</f>
        <v>11564.094000000001</v>
      </c>
      <c r="H24" s="177">
        <f>SUM(H6:H23)</f>
        <v>95631.093999999997</v>
      </c>
      <c r="I24" s="176"/>
    </row>
    <row r="25" spans="1:9" s="3" customFormat="1" ht="14">
      <c r="A25" s="430" t="s">
        <v>11</v>
      </c>
      <c r="B25" s="431"/>
      <c r="C25" s="431"/>
      <c r="D25" s="431"/>
      <c r="E25" s="431"/>
      <c r="F25" s="431"/>
      <c r="G25" s="431"/>
      <c r="H25" s="431"/>
      <c r="I25" s="432"/>
    </row>
    <row r="26" spans="1:9" s="2" customFormat="1" ht="15">
      <c r="A26" s="234"/>
      <c r="B26" s="234"/>
      <c r="C26" s="234"/>
      <c r="D26" s="234"/>
      <c r="E26" s="64"/>
      <c r="F26" s="235"/>
      <c r="G26" s="235"/>
      <c r="H26" s="235"/>
      <c r="I26" s="234"/>
    </row>
    <row r="27" spans="1:9" s="58" customFormat="1" ht="15">
      <c r="A27" s="307" t="s">
        <v>186</v>
      </c>
      <c r="B27" s="307" t="s">
        <v>188</v>
      </c>
      <c r="C27" s="307" t="s">
        <v>189</v>
      </c>
      <c r="D27" s="307" t="s">
        <v>187</v>
      </c>
      <c r="E27" s="115" t="s">
        <v>79</v>
      </c>
      <c r="F27" s="308">
        <v>4571.5</v>
      </c>
      <c r="G27" s="308">
        <v>0</v>
      </c>
      <c r="H27" s="308">
        <f>F27+G27</f>
        <v>4571.5</v>
      </c>
      <c r="I27" s="307" t="s">
        <v>211</v>
      </c>
    </row>
    <row r="28" spans="1:9" s="2" customFormat="1" ht="15">
      <c r="A28" s="307" t="s">
        <v>192</v>
      </c>
      <c r="B28" s="307" t="s">
        <v>194</v>
      </c>
      <c r="C28" s="307" t="s">
        <v>191</v>
      </c>
      <c r="D28" s="307" t="s">
        <v>86</v>
      </c>
      <c r="E28" s="115" t="s">
        <v>198</v>
      </c>
      <c r="F28" s="308">
        <v>2538.1999999999998</v>
      </c>
      <c r="G28" s="308">
        <v>0</v>
      </c>
      <c r="H28" s="308">
        <v>2538.1999999999998</v>
      </c>
      <c r="I28" s="307" t="s">
        <v>307</v>
      </c>
    </row>
    <row r="29" spans="1:9" s="2" customFormat="1" ht="15">
      <c r="A29" s="307" t="s">
        <v>192</v>
      </c>
      <c r="B29" s="307" t="s">
        <v>195</v>
      </c>
      <c r="C29" s="307" t="s">
        <v>196</v>
      </c>
      <c r="D29" s="307" t="s">
        <v>197</v>
      </c>
      <c r="E29" s="115" t="s">
        <v>199</v>
      </c>
      <c r="F29" s="308">
        <v>3703.83</v>
      </c>
      <c r="G29" s="308">
        <f>F29*20%</f>
        <v>740.76600000000008</v>
      </c>
      <c r="H29" s="308">
        <f>SUM(F29:G29)</f>
        <v>4444.5959999999995</v>
      </c>
      <c r="I29" s="381" t="s">
        <v>507</v>
      </c>
    </row>
    <row r="30" spans="1:9" s="2" customFormat="1" ht="15">
      <c r="A30" s="307" t="s">
        <v>200</v>
      </c>
      <c r="B30" s="307" t="s">
        <v>201</v>
      </c>
      <c r="C30" s="307" t="s">
        <v>202</v>
      </c>
      <c r="D30" s="307" t="s">
        <v>86</v>
      </c>
      <c r="E30" s="115" t="s">
        <v>203</v>
      </c>
      <c r="F30" s="308">
        <v>2003.4</v>
      </c>
      <c r="G30" s="308">
        <v>0</v>
      </c>
      <c r="H30" s="308">
        <f>SUM(F30:G30)</f>
        <v>2003.4</v>
      </c>
      <c r="I30" s="307" t="s">
        <v>327</v>
      </c>
    </row>
    <row r="31" spans="1:9" s="2" customFormat="1" ht="15">
      <c r="A31" s="307" t="s">
        <v>214</v>
      </c>
      <c r="B31" s="307" t="s">
        <v>212</v>
      </c>
      <c r="C31" s="307" t="s">
        <v>213</v>
      </c>
      <c r="D31" s="307" t="s">
        <v>86</v>
      </c>
      <c r="E31" s="115" t="s">
        <v>343</v>
      </c>
      <c r="F31" s="308">
        <v>1872.6</v>
      </c>
      <c r="G31" s="308">
        <v>0</v>
      </c>
      <c r="H31" s="308">
        <v>1872.6</v>
      </c>
      <c r="I31" s="307" t="s">
        <v>344</v>
      </c>
    </row>
    <row r="32" spans="1:9" s="2" customFormat="1" ht="15">
      <c r="A32" s="307" t="s">
        <v>214</v>
      </c>
      <c r="B32" s="307" t="s">
        <v>215</v>
      </c>
      <c r="C32" s="307" t="s">
        <v>216</v>
      </c>
      <c r="D32" s="307" t="s">
        <v>197</v>
      </c>
      <c r="E32" s="115" t="s">
        <v>199</v>
      </c>
      <c r="F32" s="308">
        <v>283.98</v>
      </c>
      <c r="G32" s="308">
        <f>F32*20%</f>
        <v>56.796000000000006</v>
      </c>
      <c r="H32" s="308">
        <f>SUM(F32:G32)</f>
        <v>340.77600000000001</v>
      </c>
      <c r="I32" s="307" t="s">
        <v>508</v>
      </c>
    </row>
    <row r="33" spans="1:9" s="2" customFormat="1" ht="15">
      <c r="A33" s="307" t="s">
        <v>220</v>
      </c>
      <c r="B33" s="307" t="s">
        <v>221</v>
      </c>
      <c r="C33" s="307" t="s">
        <v>222</v>
      </c>
      <c r="D33" s="307" t="s">
        <v>86</v>
      </c>
      <c r="E33" s="115" t="s">
        <v>223</v>
      </c>
      <c r="F33" s="308">
        <v>3029.9</v>
      </c>
      <c r="G33" s="308">
        <f>0</f>
        <v>0</v>
      </c>
      <c r="H33" s="308">
        <f>F33</f>
        <v>3029.9</v>
      </c>
      <c r="I33" s="307" t="s">
        <v>342</v>
      </c>
    </row>
    <row r="34" spans="1:9" s="2" customFormat="1" ht="15">
      <c r="A34" s="307" t="s">
        <v>220</v>
      </c>
      <c r="B34" s="307" t="s">
        <v>224</v>
      </c>
      <c r="C34" s="307" t="s">
        <v>225</v>
      </c>
      <c r="D34" s="307" t="s">
        <v>151</v>
      </c>
      <c r="E34" s="115" t="s">
        <v>226</v>
      </c>
      <c r="F34" s="308">
        <v>17207.099999999999</v>
      </c>
      <c r="G34" s="308">
        <f>F34*20%</f>
        <v>3441.42</v>
      </c>
      <c r="H34" s="308">
        <f t="shared" ref="H34:H39" si="1">SUM(F34:G34)</f>
        <v>20648.519999999997</v>
      </c>
      <c r="I34" s="307" t="s">
        <v>376</v>
      </c>
    </row>
    <row r="35" spans="1:9" s="2" customFormat="1" ht="15">
      <c r="A35" s="307" t="s">
        <v>83</v>
      </c>
      <c r="B35" s="307" t="s">
        <v>227</v>
      </c>
      <c r="C35" s="307" t="s">
        <v>228</v>
      </c>
      <c r="D35" s="307" t="s">
        <v>151</v>
      </c>
      <c r="E35" s="115" t="s">
        <v>240</v>
      </c>
      <c r="F35" s="308">
        <v>16835.849999999999</v>
      </c>
      <c r="G35" s="308">
        <f>F35*20%</f>
        <v>3367.17</v>
      </c>
      <c r="H35" s="308">
        <f t="shared" si="1"/>
        <v>20203.019999999997</v>
      </c>
      <c r="I35" s="307" t="s">
        <v>377</v>
      </c>
    </row>
    <row r="36" spans="1:9" s="58" customFormat="1" ht="30">
      <c r="A36" s="376" t="s">
        <v>83</v>
      </c>
      <c r="B36" s="376" t="s">
        <v>232</v>
      </c>
      <c r="C36" s="382" t="s">
        <v>233</v>
      </c>
      <c r="D36" s="376" t="s">
        <v>197</v>
      </c>
      <c r="E36" s="377" t="s">
        <v>199</v>
      </c>
      <c r="F36" s="383">
        <v>-701.61</v>
      </c>
      <c r="G36" s="383">
        <f>F36*20%</f>
        <v>-140.322</v>
      </c>
      <c r="H36" s="383">
        <f t="shared" si="1"/>
        <v>-841.93200000000002</v>
      </c>
      <c r="I36" s="375" t="s">
        <v>509</v>
      </c>
    </row>
    <row r="37" spans="1:9" s="2" customFormat="1" ht="15">
      <c r="A37" s="307" t="s">
        <v>83</v>
      </c>
      <c r="B37" s="307" t="s">
        <v>238</v>
      </c>
      <c r="C37" s="307" t="s">
        <v>236</v>
      </c>
      <c r="D37" s="307" t="s">
        <v>234</v>
      </c>
      <c r="E37" s="115" t="s">
        <v>240</v>
      </c>
      <c r="F37" s="308">
        <v>805.08</v>
      </c>
      <c r="G37" s="308">
        <f>F37*20%</f>
        <v>161.01600000000002</v>
      </c>
      <c r="H37" s="308">
        <f t="shared" si="1"/>
        <v>966.096</v>
      </c>
      <c r="I37" s="307" t="s">
        <v>439</v>
      </c>
    </row>
    <row r="38" spans="1:9" s="2" customFormat="1" ht="15">
      <c r="A38" s="307" t="s">
        <v>83</v>
      </c>
      <c r="B38" s="307" t="s">
        <v>239</v>
      </c>
      <c r="C38" s="307" t="s">
        <v>237</v>
      </c>
      <c r="D38" s="307" t="s">
        <v>235</v>
      </c>
      <c r="E38" s="115" t="s">
        <v>240</v>
      </c>
      <c r="F38" s="308">
        <v>567.96</v>
      </c>
      <c r="G38" s="308">
        <f>F38*20%</f>
        <v>113.59200000000001</v>
      </c>
      <c r="H38" s="308">
        <f t="shared" si="1"/>
        <v>681.55200000000002</v>
      </c>
      <c r="I38" s="307" t="s">
        <v>439</v>
      </c>
    </row>
    <row r="39" spans="1:9" s="2" customFormat="1" ht="15">
      <c r="A39" s="307" t="s">
        <v>242</v>
      </c>
      <c r="B39" s="307" t="s">
        <v>243</v>
      </c>
      <c r="C39" s="307" t="s">
        <v>244</v>
      </c>
      <c r="D39" s="307" t="s">
        <v>187</v>
      </c>
      <c r="E39" s="115" t="s">
        <v>139</v>
      </c>
      <c r="F39" s="308">
        <v>5202.62</v>
      </c>
      <c r="G39" s="308">
        <v>0</v>
      </c>
      <c r="H39" s="308">
        <f t="shared" si="1"/>
        <v>5202.62</v>
      </c>
      <c r="I39" s="307" t="s">
        <v>307</v>
      </c>
    </row>
    <row r="40" spans="1:9" s="2" customFormat="1" ht="15">
      <c r="A40" s="307" t="s">
        <v>79</v>
      </c>
      <c r="B40" s="307" t="s">
        <v>255</v>
      </c>
      <c r="C40" s="307" t="s">
        <v>283</v>
      </c>
      <c r="D40" s="307" t="s">
        <v>156</v>
      </c>
      <c r="E40" s="115" t="s">
        <v>206</v>
      </c>
      <c r="F40" s="308">
        <v>4066.75</v>
      </c>
      <c r="G40" s="308">
        <f t="shared" ref="G40:G45" si="2">F40*0.2</f>
        <v>813.35</v>
      </c>
      <c r="H40" s="308">
        <f>F40+G40</f>
        <v>4880.1000000000004</v>
      </c>
      <c r="I40" s="307" t="s">
        <v>470</v>
      </c>
    </row>
    <row r="41" spans="1:9" s="58" customFormat="1" ht="15">
      <c r="A41" s="307" t="s">
        <v>79</v>
      </c>
      <c r="B41" s="307" t="s">
        <v>269</v>
      </c>
      <c r="C41" s="307" t="s">
        <v>260</v>
      </c>
      <c r="D41" s="307" t="s">
        <v>256</v>
      </c>
      <c r="E41" s="115" t="s">
        <v>206</v>
      </c>
      <c r="F41" s="308">
        <v>6188.7</v>
      </c>
      <c r="G41" s="308">
        <f t="shared" si="2"/>
        <v>1237.74</v>
      </c>
      <c r="H41" s="308">
        <f>F41+G41</f>
        <v>7426.44</v>
      </c>
      <c r="I41" s="307" t="s">
        <v>392</v>
      </c>
    </row>
    <row r="42" spans="1:9" s="2" customFormat="1" ht="15">
      <c r="A42" s="347" t="s">
        <v>79</v>
      </c>
      <c r="B42" s="347" t="s">
        <v>270</v>
      </c>
      <c r="C42" s="347" t="s">
        <v>257</v>
      </c>
      <c r="D42" s="347" t="s">
        <v>93</v>
      </c>
      <c r="E42" s="344" t="s">
        <v>206</v>
      </c>
      <c r="F42" s="371">
        <v>445.38</v>
      </c>
      <c r="G42" s="308">
        <f t="shared" si="2"/>
        <v>89.076000000000008</v>
      </c>
      <c r="H42" s="308">
        <f>F42+G42</f>
        <v>534.45600000000002</v>
      </c>
      <c r="I42" s="307" t="s">
        <v>510</v>
      </c>
    </row>
    <row r="43" spans="1:9" s="2" customFormat="1" ht="15">
      <c r="A43" s="347" t="s">
        <v>79</v>
      </c>
      <c r="B43" s="347" t="s">
        <v>271</v>
      </c>
      <c r="C43" s="347" t="s">
        <v>231</v>
      </c>
      <c r="D43" s="347" t="s">
        <v>162</v>
      </c>
      <c r="E43" s="344" t="s">
        <v>206</v>
      </c>
      <c r="F43" s="371">
        <v>17452.5</v>
      </c>
      <c r="G43" s="371">
        <f t="shared" si="2"/>
        <v>3490.5</v>
      </c>
      <c r="H43" s="371">
        <f>F43+G43</f>
        <v>20943</v>
      </c>
      <c r="I43" s="347" t="s">
        <v>472</v>
      </c>
    </row>
    <row r="44" spans="1:9" s="2" customFormat="1" ht="15">
      <c r="A44" s="347" t="s">
        <v>79</v>
      </c>
      <c r="B44" s="347" t="s">
        <v>272</v>
      </c>
      <c r="C44" s="347" t="s">
        <v>219</v>
      </c>
      <c r="D44" s="347" t="s">
        <v>151</v>
      </c>
      <c r="E44" s="344" t="s">
        <v>226</v>
      </c>
      <c r="F44" s="371">
        <v>14762.2</v>
      </c>
      <c r="G44" s="371">
        <f t="shared" si="2"/>
        <v>2952.4400000000005</v>
      </c>
      <c r="H44" s="371">
        <f t="shared" ref="H44:H45" si="3">F44+G44</f>
        <v>17714.64</v>
      </c>
      <c r="I44" s="347" t="s">
        <v>494</v>
      </c>
    </row>
    <row r="45" spans="1:9" s="2" customFormat="1" ht="15">
      <c r="A45" s="347" t="s">
        <v>79</v>
      </c>
      <c r="B45" s="347" t="s">
        <v>273</v>
      </c>
      <c r="C45" s="347" t="s">
        <v>258</v>
      </c>
      <c r="D45" s="347" t="s">
        <v>151</v>
      </c>
      <c r="E45" s="344" t="s">
        <v>226</v>
      </c>
      <c r="F45" s="371">
        <v>12127.2</v>
      </c>
      <c r="G45" s="371">
        <f t="shared" si="2"/>
        <v>2425.44</v>
      </c>
      <c r="H45" s="371">
        <f t="shared" si="3"/>
        <v>14552.640000000001</v>
      </c>
      <c r="I45" s="347" t="s">
        <v>494</v>
      </c>
    </row>
    <row r="46" spans="1:9" s="2" customFormat="1" ht="15">
      <c r="A46" s="347" t="s">
        <v>79</v>
      </c>
      <c r="B46" s="347" t="s">
        <v>274</v>
      </c>
      <c r="C46" s="347" t="s">
        <v>230</v>
      </c>
      <c r="D46" s="347" t="s">
        <v>259</v>
      </c>
      <c r="E46" s="344" t="s">
        <v>206</v>
      </c>
      <c r="F46" s="371">
        <v>4794</v>
      </c>
      <c r="G46" s="371">
        <v>0</v>
      </c>
      <c r="H46" s="371">
        <f>F46+G46</f>
        <v>4794</v>
      </c>
      <c r="I46" s="347" t="s">
        <v>471</v>
      </c>
    </row>
    <row r="47" spans="1:9" s="2" customFormat="1" ht="15">
      <c r="A47" s="347" t="s">
        <v>79</v>
      </c>
      <c r="B47" s="347" t="s">
        <v>275</v>
      </c>
      <c r="C47" s="347" t="s">
        <v>280</v>
      </c>
      <c r="D47" s="347" t="s">
        <v>106</v>
      </c>
      <c r="E47" s="344" t="s">
        <v>199</v>
      </c>
      <c r="F47" s="371">
        <v>236.7</v>
      </c>
      <c r="G47" s="371">
        <f>F47*0.2</f>
        <v>47.34</v>
      </c>
      <c r="H47" s="371">
        <f>F47+G47</f>
        <v>284.03999999999996</v>
      </c>
      <c r="I47" s="347" t="s">
        <v>510</v>
      </c>
    </row>
    <row r="48" spans="1:9" s="2" customFormat="1" ht="15">
      <c r="A48" s="347" t="s">
        <v>115</v>
      </c>
      <c r="B48" s="347" t="s">
        <v>276</v>
      </c>
      <c r="C48" s="347" t="s">
        <v>267</v>
      </c>
      <c r="D48" s="347" t="s">
        <v>266</v>
      </c>
      <c r="E48" s="344" t="s">
        <v>199</v>
      </c>
      <c r="F48" s="371">
        <v>4405.72</v>
      </c>
      <c r="G48" s="371">
        <f>F48*0.2</f>
        <v>881.14400000000012</v>
      </c>
      <c r="H48" s="371">
        <f>F48+G48</f>
        <v>5286.8640000000005</v>
      </c>
      <c r="I48" s="347" t="s">
        <v>506</v>
      </c>
    </row>
    <row r="49" spans="1:9" s="2" customFormat="1" ht="15">
      <c r="A49" s="347" t="s">
        <v>115</v>
      </c>
      <c r="B49" s="347" t="s">
        <v>277</v>
      </c>
      <c r="C49" s="347" t="s">
        <v>268</v>
      </c>
      <c r="D49" s="347" t="s">
        <v>266</v>
      </c>
      <c r="E49" s="344" t="s">
        <v>199</v>
      </c>
      <c r="F49" s="371">
        <v>1151.79</v>
      </c>
      <c r="G49" s="371">
        <f>F49*0.2</f>
        <v>230.358</v>
      </c>
      <c r="H49" s="371">
        <f>F49+G49</f>
        <v>1382.1479999999999</v>
      </c>
      <c r="I49" s="347" t="s">
        <v>506</v>
      </c>
    </row>
    <row r="50" spans="1:9" s="2" customFormat="1" ht="15">
      <c r="A50" s="236"/>
      <c r="B50" s="236"/>
      <c r="C50" s="236"/>
      <c r="D50" s="236"/>
      <c r="E50" s="65"/>
      <c r="F50" s="237"/>
      <c r="G50" s="237"/>
      <c r="H50" s="237"/>
      <c r="I50" s="236"/>
    </row>
    <row r="51" spans="1:9" s="3" customFormat="1" ht="16" customHeight="1">
      <c r="A51" s="433" t="s">
        <v>10</v>
      </c>
      <c r="B51" s="434"/>
      <c r="C51" s="434"/>
      <c r="D51" s="434"/>
      <c r="E51" s="435"/>
      <c r="F51" s="177">
        <f>SUM(F26:F50)</f>
        <v>123551.34999999999</v>
      </c>
      <c r="G51" s="177">
        <f>SUM(G26:G50)</f>
        <v>19907.825999999997</v>
      </c>
      <c r="H51" s="177">
        <f>SUM(H26:H50)</f>
        <v>143459.17600000001</v>
      </c>
      <c r="I51" s="176"/>
    </row>
    <row r="52" spans="1:9" s="3" customFormat="1" ht="15" customHeight="1">
      <c r="A52" s="419" t="s">
        <v>12</v>
      </c>
      <c r="B52" s="419"/>
      <c r="C52" s="419"/>
      <c r="D52" s="419"/>
      <c r="E52" s="419"/>
      <c r="F52" s="419"/>
      <c r="G52" s="419"/>
      <c r="H52" s="419"/>
      <c r="I52" s="419"/>
    </row>
    <row r="53" spans="1:9" s="2" customFormat="1" ht="15">
      <c r="A53" s="307" t="s">
        <v>126</v>
      </c>
      <c r="B53" s="307" t="s">
        <v>287</v>
      </c>
      <c r="C53" s="307" t="s">
        <v>278</v>
      </c>
      <c r="D53" s="307" t="s">
        <v>187</v>
      </c>
      <c r="E53" s="115" t="s">
        <v>203</v>
      </c>
      <c r="F53" s="308">
        <v>2969.01</v>
      </c>
      <c r="G53" s="308">
        <v>0</v>
      </c>
      <c r="H53" s="308">
        <f>F53+G53</f>
        <v>2969.01</v>
      </c>
      <c r="I53" s="307" t="s">
        <v>307</v>
      </c>
    </row>
    <row r="54" spans="1:9" s="2" customFormat="1" ht="15">
      <c r="A54" s="307" t="s">
        <v>285</v>
      </c>
      <c r="B54" s="307" t="s">
        <v>286</v>
      </c>
      <c r="C54" s="307" t="s">
        <v>289</v>
      </c>
      <c r="D54" s="307" t="s">
        <v>86</v>
      </c>
      <c r="E54" s="115" t="s">
        <v>288</v>
      </c>
      <c r="F54" s="308">
        <v>2203.1999999999998</v>
      </c>
      <c r="G54" s="308">
        <v>0</v>
      </c>
      <c r="H54" s="308">
        <f t="shared" ref="H54:H74" si="4">F54+G54</f>
        <v>2203.1999999999998</v>
      </c>
      <c r="I54" s="307" t="s">
        <v>391</v>
      </c>
    </row>
    <row r="55" spans="1:9" s="2" customFormat="1" ht="15">
      <c r="A55" s="307" t="s">
        <v>203</v>
      </c>
      <c r="B55" s="307" t="s">
        <v>309</v>
      </c>
      <c r="C55" s="307" t="s">
        <v>310</v>
      </c>
      <c r="D55" s="307" t="s">
        <v>187</v>
      </c>
      <c r="E55" s="115" t="s">
        <v>175</v>
      </c>
      <c r="F55" s="308">
        <v>106.18</v>
      </c>
      <c r="G55" s="308">
        <v>0</v>
      </c>
      <c r="H55" s="308">
        <f t="shared" si="4"/>
        <v>106.18</v>
      </c>
      <c r="I55" s="307" t="s">
        <v>377</v>
      </c>
    </row>
    <row r="56" spans="1:9" s="2" customFormat="1" ht="15">
      <c r="A56" s="307" t="s">
        <v>311</v>
      </c>
      <c r="B56" s="307" t="s">
        <v>312</v>
      </c>
      <c r="C56" s="307" t="s">
        <v>302</v>
      </c>
      <c r="D56" s="307" t="s">
        <v>86</v>
      </c>
      <c r="E56" s="115" t="s">
        <v>313</v>
      </c>
      <c r="F56" s="308">
        <v>2056.1999999999998</v>
      </c>
      <c r="G56" s="308">
        <v>0</v>
      </c>
      <c r="H56" s="308">
        <f t="shared" si="4"/>
        <v>2056.1999999999998</v>
      </c>
      <c r="I56" s="307" t="s">
        <v>437</v>
      </c>
    </row>
    <row r="57" spans="1:9" s="55" customFormat="1" ht="15">
      <c r="A57" s="218" t="s">
        <v>203</v>
      </c>
      <c r="B57" s="218" t="s">
        <v>314</v>
      </c>
      <c r="C57" s="370" t="s">
        <v>315</v>
      </c>
      <c r="D57" s="218" t="s">
        <v>86</v>
      </c>
      <c r="E57" s="115" t="s">
        <v>313</v>
      </c>
      <c r="F57" s="114">
        <v>2389.6999999999998</v>
      </c>
      <c r="G57" s="308">
        <v>0</v>
      </c>
      <c r="H57" s="308">
        <f t="shared" si="4"/>
        <v>2389.6999999999998</v>
      </c>
      <c r="I57" s="307" t="s">
        <v>437</v>
      </c>
    </row>
    <row r="58" spans="1:9" s="2" customFormat="1" ht="15">
      <c r="A58" s="307" t="s">
        <v>203</v>
      </c>
      <c r="B58" s="307" t="s">
        <v>317</v>
      </c>
      <c r="C58" s="307" t="s">
        <v>316</v>
      </c>
      <c r="D58" s="307" t="s">
        <v>86</v>
      </c>
      <c r="E58" s="115" t="s">
        <v>313</v>
      </c>
      <c r="F58" s="308">
        <v>410.4</v>
      </c>
      <c r="G58" s="308">
        <v>0</v>
      </c>
      <c r="H58" s="308">
        <f t="shared" si="4"/>
        <v>410.4</v>
      </c>
      <c r="I58" s="307" t="s">
        <v>437</v>
      </c>
    </row>
    <row r="59" spans="1:9" s="2" customFormat="1" ht="15">
      <c r="A59" s="307" t="s">
        <v>329</v>
      </c>
      <c r="B59" s="307" t="s">
        <v>330</v>
      </c>
      <c r="C59" s="307" t="s">
        <v>331</v>
      </c>
      <c r="D59" s="307" t="s">
        <v>86</v>
      </c>
      <c r="E59" s="115" t="s">
        <v>332</v>
      </c>
      <c r="F59" s="308">
        <v>4657.5</v>
      </c>
      <c r="G59" s="308">
        <v>0</v>
      </c>
      <c r="H59" s="308">
        <f t="shared" si="4"/>
        <v>4657.5</v>
      </c>
      <c r="I59" s="307" t="s">
        <v>472</v>
      </c>
    </row>
    <row r="60" spans="1:9" s="2" customFormat="1" ht="15">
      <c r="A60" s="307" t="s">
        <v>223</v>
      </c>
      <c r="B60" s="307" t="s">
        <v>333</v>
      </c>
      <c r="C60" s="307" t="s">
        <v>334</v>
      </c>
      <c r="D60" s="307" t="s">
        <v>86</v>
      </c>
      <c r="E60" s="115" t="s">
        <v>326</v>
      </c>
      <c r="F60" s="308">
        <v>421.8</v>
      </c>
      <c r="G60" s="308">
        <v>0</v>
      </c>
      <c r="H60" s="308">
        <f t="shared" si="4"/>
        <v>421.8</v>
      </c>
      <c r="I60" s="307" t="s">
        <v>473</v>
      </c>
    </row>
    <row r="61" spans="1:9" s="2" customFormat="1" ht="15">
      <c r="A61" s="307" t="s">
        <v>172</v>
      </c>
      <c r="B61" s="307" t="s">
        <v>350</v>
      </c>
      <c r="C61" s="307" t="s">
        <v>351</v>
      </c>
      <c r="D61" s="307" t="s">
        <v>86</v>
      </c>
      <c r="E61" s="115" t="s">
        <v>306</v>
      </c>
      <c r="F61" s="308">
        <v>494.4</v>
      </c>
      <c r="G61" s="308">
        <v>0</v>
      </c>
      <c r="H61" s="308">
        <f t="shared" si="4"/>
        <v>494.4</v>
      </c>
      <c r="I61" s="307" t="s">
        <v>470</v>
      </c>
    </row>
    <row r="62" spans="1:9" s="2" customFormat="1" ht="15">
      <c r="A62" s="307" t="s">
        <v>175</v>
      </c>
      <c r="B62" s="307" t="s">
        <v>355</v>
      </c>
      <c r="C62" s="307" t="s">
        <v>354</v>
      </c>
      <c r="D62" s="307" t="s">
        <v>187</v>
      </c>
      <c r="E62" s="115" t="s">
        <v>206</v>
      </c>
      <c r="F62" s="308">
        <v>4154.42</v>
      </c>
      <c r="G62" s="308">
        <v>0</v>
      </c>
      <c r="H62" s="308">
        <f t="shared" si="4"/>
        <v>4154.42</v>
      </c>
      <c r="I62" s="307" t="s">
        <v>392</v>
      </c>
    </row>
    <row r="63" spans="1:9" s="2" customFormat="1" ht="15">
      <c r="A63" s="307" t="s">
        <v>175</v>
      </c>
      <c r="B63" s="307" t="s">
        <v>363</v>
      </c>
      <c r="C63" s="307" t="s">
        <v>364</v>
      </c>
      <c r="D63" s="307" t="s">
        <v>256</v>
      </c>
      <c r="E63" s="115" t="s">
        <v>365</v>
      </c>
      <c r="F63" s="308">
        <v>2638.55</v>
      </c>
      <c r="G63" s="308">
        <f>F63*0.2</f>
        <v>527.71</v>
      </c>
      <c r="H63" s="308">
        <f t="shared" si="4"/>
        <v>3166.26</v>
      </c>
      <c r="I63" s="307" t="s">
        <v>555</v>
      </c>
    </row>
    <row r="64" spans="1:9" s="2" customFormat="1" ht="15">
      <c r="A64" s="307" t="s">
        <v>175</v>
      </c>
      <c r="B64" s="307" t="s">
        <v>366</v>
      </c>
      <c r="C64" s="307" t="s">
        <v>367</v>
      </c>
      <c r="D64" s="307" t="s">
        <v>197</v>
      </c>
      <c r="E64" s="115" t="s">
        <v>365</v>
      </c>
      <c r="F64" s="308">
        <v>5163.47</v>
      </c>
      <c r="G64" s="308">
        <f>F64*0.2</f>
        <v>1032.6940000000002</v>
      </c>
      <c r="H64" s="308">
        <f t="shared" si="4"/>
        <v>6196.1640000000007</v>
      </c>
      <c r="I64" s="307" t="s">
        <v>581</v>
      </c>
    </row>
    <row r="65" spans="1:9" s="2" customFormat="1" ht="15">
      <c r="A65" s="307" t="s">
        <v>175</v>
      </c>
      <c r="B65" s="307" t="s">
        <v>368</v>
      </c>
      <c r="C65" s="307" t="s">
        <v>361</v>
      </c>
      <c r="D65" s="307" t="s">
        <v>86</v>
      </c>
      <c r="E65" s="115" t="s">
        <v>365</v>
      </c>
      <c r="F65" s="308">
        <v>2548.4</v>
      </c>
      <c r="G65" s="308">
        <v>0</v>
      </c>
      <c r="H65" s="308">
        <f t="shared" si="4"/>
        <v>2548.4</v>
      </c>
      <c r="I65" s="307" t="s">
        <v>511</v>
      </c>
    </row>
    <row r="66" spans="1:9" s="2" customFormat="1" ht="15">
      <c r="A66" s="307" t="s">
        <v>175</v>
      </c>
      <c r="B66" s="307" t="s">
        <v>371</v>
      </c>
      <c r="C66" s="307" t="s">
        <v>351</v>
      </c>
      <c r="D66" s="307" t="s">
        <v>372</v>
      </c>
      <c r="E66" s="115" t="s">
        <v>365</v>
      </c>
      <c r="F66" s="308">
        <v>877.2</v>
      </c>
      <c r="G66" s="308">
        <f>F66*20%</f>
        <v>175.44000000000003</v>
      </c>
      <c r="H66" s="308">
        <f t="shared" si="4"/>
        <v>1052.6400000000001</v>
      </c>
      <c r="I66" s="307" t="s">
        <v>582</v>
      </c>
    </row>
    <row r="67" spans="1:9" s="2" customFormat="1" ht="15">
      <c r="A67" s="307" t="s">
        <v>175</v>
      </c>
      <c r="B67" s="307" t="s">
        <v>374</v>
      </c>
      <c r="C67" s="307" t="s">
        <v>390</v>
      </c>
      <c r="D67" s="307" t="s">
        <v>375</v>
      </c>
      <c r="E67" s="115" t="s">
        <v>365</v>
      </c>
      <c r="F67" s="308">
        <v>2351</v>
      </c>
      <c r="G67" s="308">
        <f>F67*20%</f>
        <v>470.20000000000005</v>
      </c>
      <c r="H67" s="308">
        <f t="shared" si="4"/>
        <v>2821.2</v>
      </c>
      <c r="I67" s="307" t="s">
        <v>582</v>
      </c>
    </row>
    <row r="68" spans="1:9" s="2" customFormat="1" ht="15">
      <c r="A68" s="307" t="s">
        <v>380</v>
      </c>
      <c r="B68" s="307" t="s">
        <v>381</v>
      </c>
      <c r="C68" s="307" t="s">
        <v>373</v>
      </c>
      <c r="D68" s="307" t="s">
        <v>86</v>
      </c>
      <c r="E68" s="115" t="s">
        <v>199</v>
      </c>
      <c r="F68" s="308">
        <v>276</v>
      </c>
      <c r="G68" s="308">
        <v>0</v>
      </c>
      <c r="H68" s="308">
        <f t="shared" si="4"/>
        <v>276</v>
      </c>
      <c r="I68" s="307" t="s">
        <v>470</v>
      </c>
    </row>
    <row r="69" spans="1:9" s="2" customFormat="1" ht="15">
      <c r="A69" s="307" t="s">
        <v>175</v>
      </c>
      <c r="B69" s="307" t="s">
        <v>382</v>
      </c>
      <c r="C69" s="307" t="s">
        <v>383</v>
      </c>
      <c r="D69" s="307" t="s">
        <v>106</v>
      </c>
      <c r="E69" s="115" t="s">
        <v>389</v>
      </c>
      <c r="F69" s="308">
        <v>2030.9</v>
      </c>
      <c r="G69" s="308">
        <f>F69*0.2</f>
        <v>406.18000000000006</v>
      </c>
      <c r="H69" s="308">
        <f t="shared" si="4"/>
        <v>2437.08</v>
      </c>
      <c r="I69" s="307" t="s">
        <v>617</v>
      </c>
    </row>
    <row r="70" spans="1:9" s="58" customFormat="1" ht="15">
      <c r="A70" s="312" t="s">
        <v>175</v>
      </c>
      <c r="B70" s="312" t="s">
        <v>384</v>
      </c>
      <c r="C70" s="312" t="s">
        <v>385</v>
      </c>
      <c r="D70" s="312" t="s">
        <v>156</v>
      </c>
      <c r="E70" s="313" t="s">
        <v>118</v>
      </c>
      <c r="F70" s="362">
        <v>-1310.5</v>
      </c>
      <c r="G70" s="362">
        <v>-262.10000000000002</v>
      </c>
      <c r="H70" s="362">
        <f t="shared" si="4"/>
        <v>-1572.6</v>
      </c>
      <c r="I70" s="312"/>
    </row>
    <row r="71" spans="1:9" s="2" customFormat="1" ht="15">
      <c r="A71" s="307" t="s">
        <v>175</v>
      </c>
      <c r="B71" s="307" t="s">
        <v>387</v>
      </c>
      <c r="C71" s="307" t="s">
        <v>388</v>
      </c>
      <c r="D71" s="307" t="s">
        <v>106</v>
      </c>
      <c r="E71" s="115" t="s">
        <v>358</v>
      </c>
      <c r="F71" s="308">
        <v>529</v>
      </c>
      <c r="G71" s="308">
        <f>F71*20%</f>
        <v>105.80000000000001</v>
      </c>
      <c r="H71" s="308">
        <f t="shared" si="4"/>
        <v>634.79999999999995</v>
      </c>
      <c r="I71" s="307" t="s">
        <v>617</v>
      </c>
    </row>
    <row r="72" spans="1:9" s="2" customFormat="1" ht="15">
      <c r="A72" s="307" t="s">
        <v>175</v>
      </c>
      <c r="B72" s="307" t="s">
        <v>404</v>
      </c>
      <c r="C72" s="307" t="s">
        <v>268</v>
      </c>
      <c r="D72" s="307" t="s">
        <v>266</v>
      </c>
      <c r="E72" s="115" t="s">
        <v>405</v>
      </c>
      <c r="F72" s="308">
        <v>2195.54</v>
      </c>
      <c r="G72" s="308">
        <f>F72*0.2</f>
        <v>439.108</v>
      </c>
      <c r="H72" s="308">
        <f t="shared" si="4"/>
        <v>2634.6480000000001</v>
      </c>
      <c r="I72" s="307" t="s">
        <v>582</v>
      </c>
    </row>
    <row r="73" spans="1:9" s="2" customFormat="1" ht="15">
      <c r="A73" s="307" t="s">
        <v>175</v>
      </c>
      <c r="B73" s="307" t="s">
        <v>406</v>
      </c>
      <c r="C73" s="307" t="s">
        <v>407</v>
      </c>
      <c r="D73" s="307" t="s">
        <v>266</v>
      </c>
      <c r="E73" s="115" t="s">
        <v>405</v>
      </c>
      <c r="F73" s="308">
        <v>7433.79</v>
      </c>
      <c r="G73" s="308">
        <f>F73*0.2</f>
        <v>1486.758</v>
      </c>
      <c r="H73" s="308">
        <f t="shared" si="4"/>
        <v>8920.5480000000007</v>
      </c>
      <c r="I73" s="307" t="s">
        <v>582</v>
      </c>
    </row>
    <row r="74" spans="1:9" s="2" customFormat="1" ht="15">
      <c r="A74" s="234"/>
      <c r="B74" s="234"/>
      <c r="C74" s="234"/>
      <c r="D74" s="234"/>
      <c r="E74" s="64"/>
      <c r="F74" s="235"/>
      <c r="G74" s="235"/>
      <c r="H74" s="235">
        <f t="shared" si="4"/>
        <v>0</v>
      </c>
      <c r="I74" s="234"/>
    </row>
    <row r="75" spans="1:9" s="175" customFormat="1" ht="16" customHeight="1">
      <c r="A75" s="433" t="s">
        <v>10</v>
      </c>
      <c r="B75" s="434"/>
      <c r="C75" s="434"/>
      <c r="D75" s="434"/>
      <c r="E75" s="435"/>
      <c r="F75" s="177">
        <f>SUM(F53:F74)</f>
        <v>44596.160000000003</v>
      </c>
      <c r="G75" s="177">
        <f>SUM(G53:G74)</f>
        <v>4381.7900000000009</v>
      </c>
      <c r="H75" s="177">
        <f>SUM(H53:H74)</f>
        <v>48977.950000000012</v>
      </c>
      <c r="I75" s="176"/>
    </row>
    <row r="76" spans="1:9" s="3" customFormat="1" ht="15" customHeight="1">
      <c r="A76" s="419" t="s">
        <v>13</v>
      </c>
      <c r="B76" s="419"/>
      <c r="C76" s="419"/>
      <c r="D76" s="419"/>
      <c r="E76" s="419"/>
      <c r="F76" s="419"/>
      <c r="G76" s="419"/>
      <c r="H76" s="419"/>
      <c r="I76" s="419"/>
    </row>
    <row r="77" spans="1:9" s="2" customFormat="1" ht="15">
      <c r="A77" s="307" t="s">
        <v>408</v>
      </c>
      <c r="B77" s="307" t="s">
        <v>409</v>
      </c>
      <c r="C77" s="307" t="s">
        <v>410</v>
      </c>
      <c r="D77" s="307" t="s">
        <v>160</v>
      </c>
      <c r="E77" s="115" t="s">
        <v>405</v>
      </c>
      <c r="F77" s="308">
        <v>10273.44</v>
      </c>
      <c r="G77" s="308">
        <f>F77*0.2</f>
        <v>2054.6880000000001</v>
      </c>
      <c r="H77" s="308">
        <f>F77+G77</f>
        <v>12328.128000000001</v>
      </c>
      <c r="I77" s="307" t="s">
        <v>582</v>
      </c>
    </row>
    <row r="78" spans="1:9" s="2" customFormat="1" ht="15">
      <c r="A78" s="307" t="s">
        <v>408</v>
      </c>
      <c r="B78" s="307" t="s">
        <v>411</v>
      </c>
      <c r="C78" s="307" t="s">
        <v>412</v>
      </c>
      <c r="D78" s="307" t="s">
        <v>86</v>
      </c>
      <c r="E78" s="115" t="s">
        <v>413</v>
      </c>
      <c r="F78" s="308">
        <v>2958</v>
      </c>
      <c r="G78" s="308">
        <v>0</v>
      </c>
      <c r="H78" s="308">
        <f t="shared" ref="H78:H81" si="5">F78+G78</f>
        <v>2958</v>
      </c>
      <c r="I78" s="307" t="s">
        <v>556</v>
      </c>
    </row>
    <row r="79" spans="1:9" s="2" customFormat="1" ht="15">
      <c r="A79" s="307" t="s">
        <v>408</v>
      </c>
      <c r="B79" s="307" t="s">
        <v>414</v>
      </c>
      <c r="C79" s="307" t="s">
        <v>415</v>
      </c>
      <c r="D79" s="307" t="s">
        <v>162</v>
      </c>
      <c r="E79" s="115" t="s">
        <v>536</v>
      </c>
      <c r="F79" s="308">
        <v>16968.900000000001</v>
      </c>
      <c r="G79" s="308">
        <f t="shared" ref="G79" si="6">F79*0.2</f>
        <v>3393.7800000000007</v>
      </c>
      <c r="H79" s="308">
        <f t="shared" si="5"/>
        <v>20362.68</v>
      </c>
      <c r="I79" s="393" t="s">
        <v>709</v>
      </c>
    </row>
    <row r="80" spans="1:9" s="2" customFormat="1" ht="15">
      <c r="A80" s="307" t="s">
        <v>408</v>
      </c>
      <c r="B80" s="389" t="s">
        <v>416</v>
      </c>
      <c r="C80" s="307" t="s">
        <v>417</v>
      </c>
      <c r="D80" s="307" t="s">
        <v>86</v>
      </c>
      <c r="E80" s="115" t="s">
        <v>413</v>
      </c>
      <c r="F80" s="308">
        <v>3143.6</v>
      </c>
      <c r="G80" s="308">
        <v>0</v>
      </c>
      <c r="H80" s="308">
        <f t="shared" si="5"/>
        <v>3143.6</v>
      </c>
      <c r="I80" s="307" t="s">
        <v>556</v>
      </c>
    </row>
    <row r="81" spans="1:9" s="2" customFormat="1" ht="15">
      <c r="A81" s="307" t="s">
        <v>313</v>
      </c>
      <c r="B81" s="307" t="s">
        <v>425</v>
      </c>
      <c r="C81" s="307" t="s">
        <v>426</v>
      </c>
      <c r="D81" s="307" t="s">
        <v>86</v>
      </c>
      <c r="E81" s="115" t="s">
        <v>427</v>
      </c>
      <c r="F81" s="308">
        <v>422.4</v>
      </c>
      <c r="G81" s="308">
        <v>0</v>
      </c>
      <c r="H81" s="308">
        <f t="shared" si="5"/>
        <v>422.4</v>
      </c>
      <c r="I81" s="307" t="s">
        <v>556</v>
      </c>
    </row>
    <row r="82" spans="1:9" s="2" customFormat="1" ht="15">
      <c r="A82" s="307" t="s">
        <v>313</v>
      </c>
      <c r="B82" s="307" t="s">
        <v>446</v>
      </c>
      <c r="C82" s="307" t="s">
        <v>370</v>
      </c>
      <c r="D82" s="307" t="s">
        <v>151</v>
      </c>
      <c r="E82" s="115" t="s">
        <v>427</v>
      </c>
      <c r="F82" s="308">
        <v>6765.52</v>
      </c>
      <c r="G82" s="308">
        <f>F82*20%</f>
        <v>1353.1040000000003</v>
      </c>
      <c r="H82" s="308">
        <f>SUM(F82:G82)</f>
        <v>8118.6240000000007</v>
      </c>
      <c r="I82" s="307" t="s">
        <v>569</v>
      </c>
    </row>
    <row r="83" spans="1:9" s="2" customFormat="1" ht="15">
      <c r="A83" s="307" t="s">
        <v>332</v>
      </c>
      <c r="B83" s="307" t="s">
        <v>447</v>
      </c>
      <c r="C83" s="307" t="s">
        <v>448</v>
      </c>
      <c r="D83" s="307" t="s">
        <v>86</v>
      </c>
      <c r="E83" s="115" t="s">
        <v>449</v>
      </c>
      <c r="F83" s="308">
        <v>3398</v>
      </c>
      <c r="G83" s="308">
        <v>0</v>
      </c>
      <c r="H83" s="308">
        <v>3398</v>
      </c>
      <c r="I83" s="307" t="s">
        <v>570</v>
      </c>
    </row>
    <row r="84" spans="1:9" s="58" customFormat="1" ht="15">
      <c r="A84" s="307" t="s">
        <v>461</v>
      </c>
      <c r="B84" s="307" t="s">
        <v>465</v>
      </c>
      <c r="C84" s="307" t="s">
        <v>463</v>
      </c>
      <c r="D84" s="307" t="s">
        <v>256</v>
      </c>
      <c r="E84" s="115" t="s">
        <v>418</v>
      </c>
      <c r="F84" s="308">
        <v>8706.5499999999993</v>
      </c>
      <c r="G84" s="308">
        <f>F84*20%</f>
        <v>1741.31</v>
      </c>
      <c r="H84" s="308">
        <f>SUM(F84:G84)</f>
        <v>10447.859999999999</v>
      </c>
      <c r="I84" s="307" t="s">
        <v>636</v>
      </c>
    </row>
    <row r="85" spans="1:9" s="58" customFormat="1" ht="15">
      <c r="A85" s="393" t="s">
        <v>461</v>
      </c>
      <c r="B85" s="393" t="s">
        <v>466</v>
      </c>
      <c r="C85" s="393" t="s">
        <v>467</v>
      </c>
      <c r="D85" s="393" t="s">
        <v>181</v>
      </c>
      <c r="E85" s="377" t="s">
        <v>118</v>
      </c>
      <c r="F85" s="394">
        <v>-1150</v>
      </c>
      <c r="G85" s="394">
        <v>-230</v>
      </c>
      <c r="H85" s="394">
        <v>-1380</v>
      </c>
      <c r="I85" s="393"/>
    </row>
    <row r="86" spans="1:9" s="2" customFormat="1" ht="15">
      <c r="A86" s="307" t="s">
        <v>461</v>
      </c>
      <c r="B86" s="307" t="s">
        <v>468</v>
      </c>
      <c r="C86" s="307" t="s">
        <v>469</v>
      </c>
      <c r="D86" s="307" t="s">
        <v>181</v>
      </c>
      <c r="E86" s="115" t="s">
        <v>118</v>
      </c>
      <c r="F86" s="308">
        <v>1150</v>
      </c>
      <c r="G86" s="308">
        <f>F86*0.2</f>
        <v>230</v>
      </c>
      <c r="H86" s="308">
        <f>F86+G86</f>
        <v>1380</v>
      </c>
      <c r="I86" s="307" t="s">
        <v>582</v>
      </c>
    </row>
    <row r="87" spans="1:9" s="2" customFormat="1" ht="15">
      <c r="A87" s="307" t="s">
        <v>479</v>
      </c>
      <c r="B87" s="307" t="s">
        <v>483</v>
      </c>
      <c r="C87" s="307" t="s">
        <v>484</v>
      </c>
      <c r="D87" s="307" t="s">
        <v>86</v>
      </c>
      <c r="E87" s="115" t="s">
        <v>485</v>
      </c>
      <c r="F87" s="308">
        <v>3481.3</v>
      </c>
      <c r="G87" s="308">
        <v>0</v>
      </c>
      <c r="H87" s="308">
        <f t="shared" ref="H87:H98" si="7">F87+G87</f>
        <v>3481.3</v>
      </c>
      <c r="I87" s="307" t="s">
        <v>571</v>
      </c>
    </row>
    <row r="88" spans="1:9" s="2" customFormat="1" ht="15">
      <c r="A88" s="307" t="s">
        <v>199</v>
      </c>
      <c r="B88" s="307" t="s">
        <v>490</v>
      </c>
      <c r="C88" s="307" t="s">
        <v>491</v>
      </c>
      <c r="D88" s="307" t="s">
        <v>197</v>
      </c>
      <c r="E88" s="115" t="s">
        <v>536</v>
      </c>
      <c r="F88" s="308">
        <v>9952.43</v>
      </c>
      <c r="G88" s="308">
        <f>F88*0.2</f>
        <v>1990.4860000000001</v>
      </c>
      <c r="H88" s="308">
        <f t="shared" si="7"/>
        <v>11942.916000000001</v>
      </c>
      <c r="I88" s="307" t="s">
        <v>707</v>
      </c>
    </row>
    <row r="89" spans="1:9" s="2" customFormat="1" ht="15">
      <c r="A89" s="307" t="s">
        <v>199</v>
      </c>
      <c r="B89" s="307" t="s">
        <v>501</v>
      </c>
      <c r="C89" s="307" t="s">
        <v>496</v>
      </c>
      <c r="D89" s="307" t="s">
        <v>256</v>
      </c>
      <c r="E89" s="115" t="s">
        <v>418</v>
      </c>
      <c r="F89" s="308">
        <v>8964.9500000000007</v>
      </c>
      <c r="G89" s="308">
        <f>F89*20%</f>
        <v>1792.9900000000002</v>
      </c>
      <c r="H89" s="308">
        <f t="shared" si="7"/>
        <v>10757.94</v>
      </c>
      <c r="I89" s="307" t="s">
        <v>636</v>
      </c>
    </row>
    <row r="90" spans="1:9" s="2" customFormat="1" ht="15">
      <c r="A90" s="307" t="s">
        <v>199</v>
      </c>
      <c r="B90" s="307" t="s">
        <v>519</v>
      </c>
      <c r="C90" s="307" t="s">
        <v>520</v>
      </c>
      <c r="D90" s="307" t="s">
        <v>86</v>
      </c>
      <c r="E90" s="115" t="s">
        <v>358</v>
      </c>
      <c r="F90" s="308">
        <v>1835.3</v>
      </c>
      <c r="G90" s="308">
        <v>0</v>
      </c>
      <c r="H90" s="308">
        <f t="shared" si="7"/>
        <v>1835.3</v>
      </c>
      <c r="I90" s="307" t="s">
        <v>582</v>
      </c>
    </row>
    <row r="91" spans="1:9" s="2" customFormat="1" ht="15">
      <c r="A91" s="307" t="s">
        <v>199</v>
      </c>
      <c r="B91" s="307" t="s">
        <v>521</v>
      </c>
      <c r="C91" s="307" t="s">
        <v>522</v>
      </c>
      <c r="D91" s="307" t="s">
        <v>78</v>
      </c>
      <c r="E91" s="115" t="s">
        <v>418</v>
      </c>
      <c r="F91" s="308">
        <v>45.9</v>
      </c>
      <c r="G91" s="308">
        <f t="shared" ref="G91:G97" si="8">F91*0.2</f>
        <v>9.18</v>
      </c>
      <c r="H91" s="308">
        <f t="shared" si="7"/>
        <v>55.08</v>
      </c>
      <c r="I91" s="307" t="s">
        <v>641</v>
      </c>
    </row>
    <row r="92" spans="1:9" s="2" customFormat="1" ht="15">
      <c r="A92" s="307" t="s">
        <v>199</v>
      </c>
      <c r="B92" s="307" t="s">
        <v>526</v>
      </c>
      <c r="C92" s="347" t="s">
        <v>503</v>
      </c>
      <c r="D92" s="307" t="s">
        <v>162</v>
      </c>
      <c r="E92" s="115" t="s">
        <v>533</v>
      </c>
      <c r="F92" s="308">
        <v>18021.599999999999</v>
      </c>
      <c r="G92" s="308">
        <f t="shared" si="8"/>
        <v>3604.3199999999997</v>
      </c>
      <c r="H92" s="308">
        <f t="shared" si="7"/>
        <v>21625.919999999998</v>
      </c>
      <c r="I92" s="307" t="s">
        <v>738</v>
      </c>
    </row>
    <row r="93" spans="1:9" s="2" customFormat="1" ht="15">
      <c r="A93" s="236" t="s">
        <v>199</v>
      </c>
      <c r="B93" s="236" t="s">
        <v>527</v>
      </c>
      <c r="C93" s="236" t="s">
        <v>528</v>
      </c>
      <c r="D93" s="236" t="s">
        <v>156</v>
      </c>
      <c r="E93" s="65" t="s">
        <v>418</v>
      </c>
      <c r="F93" s="235">
        <v>290</v>
      </c>
      <c r="G93" s="235">
        <f t="shared" si="8"/>
        <v>58</v>
      </c>
      <c r="H93" s="235">
        <f t="shared" si="7"/>
        <v>348</v>
      </c>
      <c r="I93" s="236"/>
    </row>
    <row r="94" spans="1:9" s="2" customFormat="1" ht="15">
      <c r="A94" s="347" t="s">
        <v>199</v>
      </c>
      <c r="B94" s="347" t="s">
        <v>529</v>
      </c>
      <c r="C94" s="347" t="s">
        <v>530</v>
      </c>
      <c r="D94" s="347" t="s">
        <v>256</v>
      </c>
      <c r="E94" s="344" t="s">
        <v>418</v>
      </c>
      <c r="F94" s="308">
        <v>2103.5</v>
      </c>
      <c r="G94" s="308">
        <f t="shared" si="8"/>
        <v>420.70000000000005</v>
      </c>
      <c r="H94" s="308">
        <f t="shared" si="7"/>
        <v>2524.1999999999998</v>
      </c>
      <c r="I94" s="347" t="s">
        <v>636</v>
      </c>
    </row>
    <row r="95" spans="1:9" s="2" customFormat="1" ht="15">
      <c r="A95" s="307" t="s">
        <v>199</v>
      </c>
      <c r="B95" s="307" t="s">
        <v>531</v>
      </c>
      <c r="C95" s="307" t="s">
        <v>535</v>
      </c>
      <c r="D95" s="307" t="s">
        <v>106</v>
      </c>
      <c r="E95" s="115" t="s">
        <v>536</v>
      </c>
      <c r="F95" s="308">
        <v>359.49</v>
      </c>
      <c r="G95" s="308">
        <f t="shared" si="8"/>
        <v>71.89800000000001</v>
      </c>
      <c r="H95" s="308">
        <f t="shared" si="7"/>
        <v>431.38800000000003</v>
      </c>
      <c r="I95" s="307" t="s">
        <v>707</v>
      </c>
    </row>
    <row r="96" spans="1:9" s="2" customFormat="1" ht="15">
      <c r="A96" s="347" t="s">
        <v>199</v>
      </c>
      <c r="B96" s="347" t="s">
        <v>532</v>
      </c>
      <c r="C96" s="347" t="s">
        <v>268</v>
      </c>
      <c r="D96" s="347" t="s">
        <v>266</v>
      </c>
      <c r="E96" s="344" t="s">
        <v>536</v>
      </c>
      <c r="F96" s="371">
        <v>2481.8000000000002</v>
      </c>
      <c r="G96" s="371">
        <f t="shared" si="8"/>
        <v>496.36000000000007</v>
      </c>
      <c r="H96" s="308">
        <f t="shared" si="7"/>
        <v>2978.1600000000003</v>
      </c>
      <c r="I96" s="347" t="s">
        <v>708</v>
      </c>
    </row>
    <row r="97" spans="1:9" s="2" customFormat="1" ht="15">
      <c r="A97" s="347" t="s">
        <v>199</v>
      </c>
      <c r="B97" s="347" t="s">
        <v>534</v>
      </c>
      <c r="C97" s="347" t="s">
        <v>407</v>
      </c>
      <c r="D97" s="347" t="s">
        <v>266</v>
      </c>
      <c r="E97" s="344" t="s">
        <v>536</v>
      </c>
      <c r="F97" s="371">
        <v>4333.08</v>
      </c>
      <c r="G97" s="371">
        <f t="shared" si="8"/>
        <v>866.61599999999999</v>
      </c>
      <c r="H97" s="308">
        <f t="shared" si="7"/>
        <v>5199.6959999999999</v>
      </c>
      <c r="I97" s="347" t="s">
        <v>708</v>
      </c>
    </row>
    <row r="98" spans="1:9" s="2" customFormat="1" ht="15">
      <c r="A98" s="236"/>
      <c r="B98" s="236"/>
      <c r="C98" s="236"/>
      <c r="D98" s="236"/>
      <c r="E98" s="65"/>
      <c r="F98" s="237"/>
      <c r="G98" s="237"/>
      <c r="H98" s="235">
        <f t="shared" si="7"/>
        <v>0</v>
      </c>
      <c r="I98" s="236"/>
    </row>
    <row r="99" spans="1:9" s="3" customFormat="1" ht="16" customHeight="1">
      <c r="A99" s="433" t="s">
        <v>10</v>
      </c>
      <c r="B99" s="434"/>
      <c r="C99" s="434"/>
      <c r="D99" s="434"/>
      <c r="E99" s="435"/>
      <c r="F99" s="177">
        <f>SUM(F77:F98)</f>
        <v>104505.76000000002</v>
      </c>
      <c r="G99" s="177">
        <f>SUM(G77:G98)</f>
        <v>17853.432000000001</v>
      </c>
      <c r="H99" s="177">
        <f>SUM(H77:H98)</f>
        <v>122359.19200000002</v>
      </c>
      <c r="I99" s="176"/>
    </row>
    <row r="100" spans="1:9" s="3" customFormat="1" ht="15" customHeight="1">
      <c r="A100" s="419" t="s">
        <v>14</v>
      </c>
      <c r="B100" s="419"/>
      <c r="C100" s="419"/>
      <c r="D100" s="419"/>
      <c r="E100" s="419"/>
      <c r="F100" s="419"/>
      <c r="G100" s="419"/>
      <c r="H100" s="419"/>
      <c r="I100" s="419"/>
    </row>
    <row r="101" spans="1:9" s="2" customFormat="1" ht="15">
      <c r="A101" s="307" t="s">
        <v>537</v>
      </c>
      <c r="B101" s="307" t="s">
        <v>538</v>
      </c>
      <c r="C101" s="307" t="s">
        <v>539</v>
      </c>
      <c r="D101" s="307" t="s">
        <v>78</v>
      </c>
      <c r="E101" s="115" t="s">
        <v>541</v>
      </c>
      <c r="F101" s="308">
        <v>671.4</v>
      </c>
      <c r="G101" s="308">
        <f>F101*0.2</f>
        <v>134.28</v>
      </c>
      <c r="H101" s="308">
        <f>F101+G101</f>
        <v>805.68</v>
      </c>
      <c r="I101" s="347" t="s">
        <v>757</v>
      </c>
    </row>
    <row r="102" spans="1:9" s="2" customFormat="1" ht="15">
      <c r="A102" s="307" t="s">
        <v>537</v>
      </c>
      <c r="B102" s="307" t="s">
        <v>540</v>
      </c>
      <c r="C102" s="307" t="s">
        <v>539</v>
      </c>
      <c r="D102" s="307" t="s">
        <v>86</v>
      </c>
      <c r="E102" s="115" t="s">
        <v>542</v>
      </c>
      <c r="F102" s="308">
        <v>1227.5999999999999</v>
      </c>
      <c r="G102" s="308">
        <v>0</v>
      </c>
      <c r="H102" s="308">
        <f t="shared" ref="H102:H122" si="9">F102+G102</f>
        <v>1227.5999999999999</v>
      </c>
      <c r="I102" s="307" t="s">
        <v>635</v>
      </c>
    </row>
    <row r="103" spans="1:9" s="2" customFormat="1" ht="15">
      <c r="A103" s="307" t="s">
        <v>537</v>
      </c>
      <c r="B103" s="307" t="s">
        <v>545</v>
      </c>
      <c r="C103" s="307" t="s">
        <v>544</v>
      </c>
      <c r="D103" s="307" t="s">
        <v>546</v>
      </c>
      <c r="E103" s="115" t="s">
        <v>505</v>
      </c>
      <c r="F103" s="308">
        <v>3300</v>
      </c>
      <c r="G103" s="308">
        <f t="shared" ref="G103:G122" si="10">F103*0.2</f>
        <v>660</v>
      </c>
      <c r="H103" s="308">
        <f t="shared" si="9"/>
        <v>3960</v>
      </c>
      <c r="I103" s="307" t="s">
        <v>641</v>
      </c>
    </row>
    <row r="104" spans="1:9" s="2" customFormat="1" ht="15">
      <c r="A104" s="307" t="s">
        <v>537</v>
      </c>
      <c r="B104" s="307" t="s">
        <v>547</v>
      </c>
      <c r="C104" s="307" t="s">
        <v>548</v>
      </c>
      <c r="D104" s="307" t="s">
        <v>86</v>
      </c>
      <c r="E104" s="115" t="s">
        <v>505</v>
      </c>
      <c r="F104" s="308">
        <v>1217.4000000000001</v>
      </c>
      <c r="G104" s="308">
        <v>0</v>
      </c>
      <c r="H104" s="308">
        <f t="shared" si="9"/>
        <v>1217.4000000000001</v>
      </c>
      <c r="I104" s="307" t="s">
        <v>634</v>
      </c>
    </row>
    <row r="105" spans="1:9" s="2" customFormat="1" ht="15">
      <c r="A105" s="307" t="s">
        <v>537</v>
      </c>
      <c r="B105" s="307" t="s">
        <v>549</v>
      </c>
      <c r="C105" s="307" t="s">
        <v>550</v>
      </c>
      <c r="D105" s="307" t="s">
        <v>86</v>
      </c>
      <c r="E105" s="115" t="s">
        <v>505</v>
      </c>
      <c r="F105" s="308">
        <v>1470.5</v>
      </c>
      <c r="G105" s="308">
        <v>0</v>
      </c>
      <c r="H105" s="308">
        <f t="shared" si="9"/>
        <v>1470.5</v>
      </c>
      <c r="I105" s="307" t="s">
        <v>634</v>
      </c>
    </row>
    <row r="106" spans="1:9" s="2" customFormat="1" ht="15">
      <c r="A106" s="307" t="s">
        <v>537</v>
      </c>
      <c r="B106" s="307" t="s">
        <v>553</v>
      </c>
      <c r="C106" s="307" t="s">
        <v>551</v>
      </c>
      <c r="D106" s="307" t="s">
        <v>552</v>
      </c>
      <c r="E106" s="115" t="s">
        <v>536</v>
      </c>
      <c r="F106" s="308">
        <v>640</v>
      </c>
      <c r="G106" s="308">
        <f t="shared" si="10"/>
        <v>128</v>
      </c>
      <c r="H106" s="308">
        <f t="shared" si="9"/>
        <v>768</v>
      </c>
      <c r="I106" s="347" t="s">
        <v>708</v>
      </c>
    </row>
    <row r="107" spans="1:9" s="2" customFormat="1" ht="15">
      <c r="A107" s="307" t="s">
        <v>421</v>
      </c>
      <c r="B107" s="307" t="s">
        <v>561</v>
      </c>
      <c r="C107" s="307" t="s">
        <v>560</v>
      </c>
      <c r="D107" s="307" t="s">
        <v>86</v>
      </c>
      <c r="E107" s="115" t="s">
        <v>562</v>
      </c>
      <c r="F107" s="308">
        <v>3126.4</v>
      </c>
      <c r="G107" s="308">
        <v>0</v>
      </c>
      <c r="H107" s="308">
        <f t="shared" si="9"/>
        <v>3126.4</v>
      </c>
      <c r="I107" s="307" t="s">
        <v>642</v>
      </c>
    </row>
    <row r="108" spans="1:9" s="172" customFormat="1" ht="15">
      <c r="A108" s="111" t="s">
        <v>421</v>
      </c>
      <c r="B108" s="111" t="s">
        <v>563</v>
      </c>
      <c r="C108" s="373" t="s">
        <v>564</v>
      </c>
      <c r="D108" s="111" t="s">
        <v>78</v>
      </c>
      <c r="E108" s="115" t="s">
        <v>565</v>
      </c>
      <c r="F108" s="114">
        <v>488.5</v>
      </c>
      <c r="G108" s="308">
        <f t="shared" si="10"/>
        <v>97.7</v>
      </c>
      <c r="H108" s="308">
        <f t="shared" si="9"/>
        <v>586.20000000000005</v>
      </c>
      <c r="I108" s="347" t="s">
        <v>757</v>
      </c>
    </row>
    <row r="109" spans="1:9" s="2" customFormat="1" ht="15">
      <c r="A109" s="307" t="s">
        <v>566</v>
      </c>
      <c r="B109" s="307" t="s">
        <v>567</v>
      </c>
      <c r="C109" s="307" t="s">
        <v>568</v>
      </c>
      <c r="D109" s="307" t="s">
        <v>259</v>
      </c>
      <c r="E109" s="115" t="s">
        <v>536</v>
      </c>
      <c r="F109" s="308">
        <v>6916</v>
      </c>
      <c r="G109" s="308">
        <v>0</v>
      </c>
      <c r="H109" s="308">
        <f t="shared" si="9"/>
        <v>6916</v>
      </c>
      <c r="I109" s="307" t="s">
        <v>764</v>
      </c>
    </row>
    <row r="110" spans="1:9" s="2" customFormat="1" ht="15">
      <c r="A110" s="307" t="s">
        <v>485</v>
      </c>
      <c r="B110" s="307" t="s">
        <v>573</v>
      </c>
      <c r="C110" s="307" t="s">
        <v>574</v>
      </c>
      <c r="D110" s="307" t="s">
        <v>187</v>
      </c>
      <c r="E110" s="115" t="s">
        <v>575</v>
      </c>
      <c r="F110" s="308">
        <v>5413.72</v>
      </c>
      <c r="G110" s="308">
        <v>0</v>
      </c>
      <c r="H110" s="308">
        <f t="shared" si="9"/>
        <v>5413.72</v>
      </c>
      <c r="I110" s="307" t="s">
        <v>634</v>
      </c>
    </row>
    <row r="111" spans="1:9" s="2" customFormat="1" ht="15">
      <c r="A111" s="307" t="s">
        <v>576</v>
      </c>
      <c r="B111" s="307" t="s">
        <v>577</v>
      </c>
      <c r="C111" s="307" t="s">
        <v>578</v>
      </c>
      <c r="D111" s="307" t="s">
        <v>86</v>
      </c>
      <c r="E111" s="115" t="s">
        <v>579</v>
      </c>
      <c r="F111" s="308">
        <v>197.4</v>
      </c>
      <c r="G111" s="308">
        <v>0</v>
      </c>
      <c r="H111" s="308">
        <f t="shared" si="9"/>
        <v>197.4</v>
      </c>
      <c r="I111" s="307" t="s">
        <v>706</v>
      </c>
    </row>
    <row r="112" spans="1:9" s="2" customFormat="1" ht="15">
      <c r="A112" s="347" t="s">
        <v>405</v>
      </c>
      <c r="B112" s="347" t="s">
        <v>596</v>
      </c>
      <c r="C112" s="347" t="s">
        <v>597</v>
      </c>
      <c r="D112" s="347" t="s">
        <v>153</v>
      </c>
      <c r="E112" s="344" t="s">
        <v>536</v>
      </c>
      <c r="F112" s="371">
        <v>2245.8000000000002</v>
      </c>
      <c r="G112" s="308">
        <f t="shared" si="10"/>
        <v>449.16000000000008</v>
      </c>
      <c r="H112" s="308">
        <f t="shared" si="9"/>
        <v>2694.96</v>
      </c>
      <c r="I112" s="347" t="s">
        <v>737</v>
      </c>
    </row>
    <row r="113" spans="1:9" s="2" customFormat="1" ht="15">
      <c r="A113" s="347" t="s">
        <v>598</v>
      </c>
      <c r="B113" s="347" t="s">
        <v>599</v>
      </c>
      <c r="C113" s="347" t="s">
        <v>600</v>
      </c>
      <c r="D113" s="347" t="s">
        <v>78</v>
      </c>
      <c r="E113" s="344" t="s">
        <v>533</v>
      </c>
      <c r="F113" s="371">
        <v>314.39999999999998</v>
      </c>
      <c r="G113" s="308">
        <f>F113*0.2</f>
        <v>62.879999999999995</v>
      </c>
      <c r="H113" s="308">
        <f t="shared" si="9"/>
        <v>377.28</v>
      </c>
      <c r="I113" s="347" t="s">
        <v>751</v>
      </c>
    </row>
    <row r="114" spans="1:9" s="2" customFormat="1" ht="15">
      <c r="A114" s="347" t="s">
        <v>405</v>
      </c>
      <c r="B114" s="347" t="s">
        <v>601</v>
      </c>
      <c r="C114" s="347" t="s">
        <v>600</v>
      </c>
      <c r="D114" s="347" t="s">
        <v>86</v>
      </c>
      <c r="E114" s="344" t="s">
        <v>602</v>
      </c>
      <c r="F114" s="371">
        <v>1606.4</v>
      </c>
      <c r="G114" s="308">
        <v>0</v>
      </c>
      <c r="H114" s="308">
        <f t="shared" si="9"/>
        <v>1606.4</v>
      </c>
      <c r="I114" s="347" t="s">
        <v>706</v>
      </c>
    </row>
    <row r="115" spans="1:9" s="2" customFormat="1" ht="15">
      <c r="A115" s="347" t="s">
        <v>405</v>
      </c>
      <c r="B115" s="347" t="s">
        <v>603</v>
      </c>
      <c r="C115" s="347" t="s">
        <v>578</v>
      </c>
      <c r="D115" s="347" t="s">
        <v>93</v>
      </c>
      <c r="E115" s="344" t="s">
        <v>533</v>
      </c>
      <c r="F115" s="371">
        <v>835.5</v>
      </c>
      <c r="G115" s="308">
        <f t="shared" ref="G115:G121" si="11">F115*0.2</f>
        <v>167.10000000000002</v>
      </c>
      <c r="H115" s="308">
        <f t="shared" si="9"/>
        <v>1002.6</v>
      </c>
      <c r="I115" s="307" t="s">
        <v>769</v>
      </c>
    </row>
    <row r="116" spans="1:9" s="2" customFormat="1" ht="15">
      <c r="A116" s="347" t="s">
        <v>405</v>
      </c>
      <c r="B116" s="347" t="s">
        <v>604</v>
      </c>
      <c r="C116" s="347" t="s">
        <v>605</v>
      </c>
      <c r="D116" s="347" t="s">
        <v>197</v>
      </c>
      <c r="E116" s="344" t="s">
        <v>621</v>
      </c>
      <c r="F116" s="371">
        <v>4224.43</v>
      </c>
      <c r="G116" s="308">
        <f t="shared" si="11"/>
        <v>844.88600000000008</v>
      </c>
      <c r="H116" s="308">
        <f t="shared" si="9"/>
        <v>5069.3160000000007</v>
      </c>
      <c r="I116" s="347" t="s">
        <v>758</v>
      </c>
    </row>
    <row r="117" spans="1:9" s="2" customFormat="1" ht="15">
      <c r="A117" s="347" t="s">
        <v>405</v>
      </c>
      <c r="B117" s="347" t="s">
        <v>606</v>
      </c>
      <c r="C117" s="347" t="s">
        <v>607</v>
      </c>
      <c r="D117" s="347" t="s">
        <v>256</v>
      </c>
      <c r="E117" s="344" t="s">
        <v>533</v>
      </c>
      <c r="F117" s="371">
        <v>2091.1999999999998</v>
      </c>
      <c r="G117" s="308">
        <f t="shared" si="11"/>
        <v>418.24</v>
      </c>
      <c r="H117" s="308">
        <f t="shared" si="9"/>
        <v>2509.4399999999996</v>
      </c>
      <c r="I117" s="347" t="s">
        <v>723</v>
      </c>
    </row>
    <row r="118" spans="1:9" s="2" customFormat="1" ht="15">
      <c r="A118" s="347" t="s">
        <v>405</v>
      </c>
      <c r="B118" s="347" t="s">
        <v>616</v>
      </c>
      <c r="C118" s="347" t="s">
        <v>597</v>
      </c>
      <c r="D118" s="347" t="s">
        <v>178</v>
      </c>
      <c r="E118" s="344" t="s">
        <v>621</v>
      </c>
      <c r="F118" s="371">
        <v>660</v>
      </c>
      <c r="G118" s="308">
        <f t="shared" si="11"/>
        <v>132</v>
      </c>
      <c r="H118" s="308">
        <f t="shared" si="9"/>
        <v>792</v>
      </c>
      <c r="I118" s="347" t="s">
        <v>776</v>
      </c>
    </row>
    <row r="119" spans="1:9" s="2" customFormat="1" ht="15">
      <c r="A119" s="347" t="s">
        <v>405</v>
      </c>
      <c r="B119" s="347" t="s">
        <v>620</v>
      </c>
      <c r="C119" s="347" t="s">
        <v>268</v>
      </c>
      <c r="D119" s="347" t="s">
        <v>266</v>
      </c>
      <c r="E119" s="344" t="s">
        <v>621</v>
      </c>
      <c r="F119" s="371">
        <v>1472.36</v>
      </c>
      <c r="G119" s="308">
        <f t="shared" si="11"/>
        <v>294.47199999999998</v>
      </c>
      <c r="H119" s="308">
        <f t="shared" si="9"/>
        <v>1766.8319999999999</v>
      </c>
      <c r="I119" s="347" t="s">
        <v>757</v>
      </c>
    </row>
    <row r="120" spans="1:9" s="2" customFormat="1" ht="15">
      <c r="A120" s="347" t="s">
        <v>405</v>
      </c>
      <c r="B120" s="347" t="s">
        <v>622</v>
      </c>
      <c r="C120" s="347" t="s">
        <v>407</v>
      </c>
      <c r="D120" s="347" t="s">
        <v>266</v>
      </c>
      <c r="E120" s="344" t="s">
        <v>621</v>
      </c>
      <c r="F120" s="371">
        <v>3552.39</v>
      </c>
      <c r="G120" s="308">
        <f t="shared" si="11"/>
        <v>710.47800000000007</v>
      </c>
      <c r="H120" s="308">
        <f t="shared" si="9"/>
        <v>4262.8680000000004</v>
      </c>
      <c r="I120" s="347" t="s">
        <v>757</v>
      </c>
    </row>
    <row r="121" spans="1:9" s="2" customFormat="1" ht="15">
      <c r="A121" s="347" t="s">
        <v>598</v>
      </c>
      <c r="B121" s="347" t="s">
        <v>628</v>
      </c>
      <c r="C121" s="347" t="s">
        <v>607</v>
      </c>
      <c r="D121" s="347" t="s">
        <v>106</v>
      </c>
      <c r="E121" s="344" t="s">
        <v>621</v>
      </c>
      <c r="F121" s="371">
        <v>262.2</v>
      </c>
      <c r="G121" s="308">
        <f t="shared" si="11"/>
        <v>52.44</v>
      </c>
      <c r="H121" s="308">
        <f t="shared" si="9"/>
        <v>314.64</v>
      </c>
      <c r="I121" s="347" t="s">
        <v>759</v>
      </c>
    </row>
    <row r="122" spans="1:9" s="2" customFormat="1" ht="15">
      <c r="A122" s="236"/>
      <c r="B122" s="236"/>
      <c r="C122" s="236"/>
      <c r="D122" s="236"/>
      <c r="E122" s="65"/>
      <c r="F122" s="237"/>
      <c r="G122" s="235">
        <f t="shared" si="10"/>
        <v>0</v>
      </c>
      <c r="H122" s="235">
        <f t="shared" si="9"/>
        <v>0</v>
      </c>
      <c r="I122" s="236"/>
    </row>
    <row r="123" spans="1:9" s="3" customFormat="1" ht="16" customHeight="1">
      <c r="A123" s="433" t="s">
        <v>10</v>
      </c>
      <c r="B123" s="434"/>
      <c r="C123" s="434"/>
      <c r="D123" s="434"/>
      <c r="E123" s="435"/>
      <c r="F123" s="177">
        <f>SUM(F101:F122)</f>
        <v>41933.599999999999</v>
      </c>
      <c r="G123" s="177">
        <f>SUM(G101:G122)</f>
        <v>4151.6359999999995</v>
      </c>
      <c r="H123" s="177">
        <f>SUM(H101:H122)</f>
        <v>46085.236000000004</v>
      </c>
      <c r="I123" s="176"/>
    </row>
    <row r="124" spans="1:9" s="3" customFormat="1" ht="15" customHeight="1">
      <c r="A124" s="419" t="s">
        <v>15</v>
      </c>
      <c r="B124" s="419"/>
      <c r="C124" s="419"/>
      <c r="D124" s="419"/>
      <c r="E124" s="419"/>
      <c r="F124" s="419"/>
      <c r="G124" s="419"/>
      <c r="H124" s="419"/>
      <c r="I124" s="419"/>
    </row>
    <row r="125" spans="1:9" s="2" customFormat="1" ht="15">
      <c r="A125" s="307" t="s">
        <v>464</v>
      </c>
      <c r="B125" s="307" t="s">
        <v>649</v>
      </c>
      <c r="C125" s="307" t="s">
        <v>646</v>
      </c>
      <c r="D125" s="347" t="s">
        <v>645</v>
      </c>
      <c r="E125" s="115" t="s">
        <v>647</v>
      </c>
      <c r="F125" s="308">
        <v>1015.2</v>
      </c>
      <c r="G125" s="308">
        <v>0</v>
      </c>
      <c r="H125" s="308">
        <f>SUM(F125:G125)</f>
        <v>1015.2</v>
      </c>
      <c r="I125" s="307"/>
    </row>
    <row r="126" spans="1:9" s="2" customFormat="1" ht="15">
      <c r="A126" s="307" t="s">
        <v>464</v>
      </c>
      <c r="B126" s="307" t="s">
        <v>648</v>
      </c>
      <c r="C126" s="307" t="s">
        <v>657</v>
      </c>
      <c r="D126" s="307" t="s">
        <v>650</v>
      </c>
      <c r="E126" s="115" t="s">
        <v>647</v>
      </c>
      <c r="F126" s="308">
        <v>45.5</v>
      </c>
      <c r="G126" s="308">
        <f>F126*20%</f>
        <v>9.1</v>
      </c>
      <c r="H126" s="308">
        <f t="shared" ref="H126:H148" si="12">SUM(F126:G126)</f>
        <v>54.6</v>
      </c>
      <c r="I126" s="111" t="s">
        <v>779</v>
      </c>
    </row>
    <row r="127" spans="1:9" s="58" customFormat="1" ht="15">
      <c r="A127" s="307" t="s">
        <v>464</v>
      </c>
      <c r="B127" s="307" t="s">
        <v>651</v>
      </c>
      <c r="C127" s="307" t="s">
        <v>639</v>
      </c>
      <c r="D127" s="307" t="s">
        <v>652</v>
      </c>
      <c r="E127" s="115" t="s">
        <v>647</v>
      </c>
      <c r="F127" s="308">
        <v>12872</v>
      </c>
      <c r="G127" s="308">
        <v>0</v>
      </c>
      <c r="H127" s="308">
        <f t="shared" si="12"/>
        <v>12872</v>
      </c>
      <c r="I127" s="307" t="s">
        <v>738</v>
      </c>
    </row>
    <row r="128" spans="1:9" s="2" customFormat="1" ht="15">
      <c r="A128" s="307" t="s">
        <v>653</v>
      </c>
      <c r="B128" s="307" t="s">
        <v>654</v>
      </c>
      <c r="C128" s="307" t="s">
        <v>655</v>
      </c>
      <c r="D128" s="307" t="s">
        <v>86</v>
      </c>
      <c r="E128" s="115" t="s">
        <v>656</v>
      </c>
      <c r="F128" s="308">
        <v>837.16</v>
      </c>
      <c r="G128" s="308">
        <v>0</v>
      </c>
      <c r="H128" s="308">
        <f t="shared" si="12"/>
        <v>837.16</v>
      </c>
      <c r="I128" s="307" t="s">
        <v>750</v>
      </c>
    </row>
    <row r="129" spans="1:9" s="2" customFormat="1" ht="15">
      <c r="A129" s="307" t="s">
        <v>541</v>
      </c>
      <c r="B129" s="307" t="s">
        <v>658</v>
      </c>
      <c r="C129" s="307" t="s">
        <v>659</v>
      </c>
      <c r="D129" s="307" t="s">
        <v>106</v>
      </c>
      <c r="E129" s="115" t="s">
        <v>592</v>
      </c>
      <c r="F129" s="308">
        <v>77.55</v>
      </c>
      <c r="G129" s="308">
        <f>F129*20%</f>
        <v>15.51</v>
      </c>
      <c r="H129" s="308">
        <f t="shared" si="12"/>
        <v>93.06</v>
      </c>
      <c r="I129" s="307" t="s">
        <v>781</v>
      </c>
    </row>
    <row r="130" spans="1:9" s="2" customFormat="1" ht="15">
      <c r="A130" s="307" t="s">
        <v>541</v>
      </c>
      <c r="B130" s="307" t="s">
        <v>660</v>
      </c>
      <c r="C130" s="307" t="s">
        <v>661</v>
      </c>
      <c r="D130" s="307" t="s">
        <v>86</v>
      </c>
      <c r="E130" s="115" t="s">
        <v>662</v>
      </c>
      <c r="F130" s="308">
        <v>2340.8000000000002</v>
      </c>
      <c r="G130" s="308">
        <v>0</v>
      </c>
      <c r="H130" s="308">
        <f t="shared" si="12"/>
        <v>2340.8000000000002</v>
      </c>
      <c r="I130" s="307" t="s">
        <v>752</v>
      </c>
    </row>
    <row r="131" spans="1:9" s="2" customFormat="1" ht="15">
      <c r="A131" s="307" t="s">
        <v>536</v>
      </c>
      <c r="B131" s="307" t="s">
        <v>670</v>
      </c>
      <c r="C131" s="307" t="s">
        <v>268</v>
      </c>
      <c r="D131" s="307" t="s">
        <v>266</v>
      </c>
      <c r="E131" s="115" t="s">
        <v>671</v>
      </c>
      <c r="F131" s="308">
        <v>2562.1</v>
      </c>
      <c r="G131" s="308">
        <f>F131*0.2</f>
        <v>512.41999999999996</v>
      </c>
      <c r="H131" s="308">
        <f t="shared" si="12"/>
        <v>3074.52</v>
      </c>
      <c r="I131" s="307" t="s">
        <v>769</v>
      </c>
    </row>
    <row r="132" spans="1:9" s="172" customFormat="1" ht="15">
      <c r="A132" s="111" t="s">
        <v>536</v>
      </c>
      <c r="B132" s="111" t="s">
        <v>672</v>
      </c>
      <c r="C132" s="373" t="s">
        <v>407</v>
      </c>
      <c r="D132" s="307" t="s">
        <v>266</v>
      </c>
      <c r="E132" s="115" t="s">
        <v>671</v>
      </c>
      <c r="F132" s="114">
        <v>5978.58</v>
      </c>
      <c r="G132" s="308">
        <f>F132*0.2</f>
        <v>1195.7160000000001</v>
      </c>
      <c r="H132" s="308">
        <v>7174.29</v>
      </c>
      <c r="I132" s="111" t="s">
        <v>769</v>
      </c>
    </row>
    <row r="133" spans="1:9" s="2" customFormat="1" ht="15">
      <c r="A133" s="307" t="s">
        <v>536</v>
      </c>
      <c r="B133" s="307" t="s">
        <v>676</v>
      </c>
      <c r="C133" s="307" t="s">
        <v>677</v>
      </c>
      <c r="D133" s="307" t="s">
        <v>78</v>
      </c>
      <c r="E133" s="115" t="s">
        <v>592</v>
      </c>
      <c r="F133" s="308">
        <v>771.25</v>
      </c>
      <c r="G133" s="308">
        <v>0</v>
      </c>
      <c r="H133" s="308">
        <f t="shared" si="12"/>
        <v>771.25</v>
      </c>
      <c r="I133" s="307" t="s">
        <v>771</v>
      </c>
    </row>
    <row r="134" spans="1:9" s="2" customFormat="1" ht="15">
      <c r="A134" s="307" t="s">
        <v>536</v>
      </c>
      <c r="B134" s="307" t="s">
        <v>678</v>
      </c>
      <c r="C134" s="307" t="s">
        <v>720</v>
      </c>
      <c r="D134" s="307" t="s">
        <v>546</v>
      </c>
      <c r="E134" s="115" t="s">
        <v>625</v>
      </c>
      <c r="F134" s="308">
        <v>3573</v>
      </c>
      <c r="G134" s="308">
        <f>F134*20%</f>
        <v>714.6</v>
      </c>
      <c r="H134" s="308">
        <f t="shared" si="12"/>
        <v>4287.6000000000004</v>
      </c>
      <c r="I134" s="307" t="s">
        <v>766</v>
      </c>
    </row>
    <row r="135" spans="1:9" s="2" customFormat="1" ht="15">
      <c r="A135" s="234" t="s">
        <v>536</v>
      </c>
      <c r="B135" s="234" t="s">
        <v>679</v>
      </c>
      <c r="C135" s="234" t="s">
        <v>727</v>
      </c>
      <c r="D135" s="234" t="s">
        <v>726</v>
      </c>
      <c r="E135" s="64" t="s">
        <v>625</v>
      </c>
      <c r="F135" s="235">
        <v>1050</v>
      </c>
      <c r="G135" s="235">
        <f>F135*20%</f>
        <v>210</v>
      </c>
      <c r="H135" s="235">
        <f t="shared" si="12"/>
        <v>1260</v>
      </c>
      <c r="I135" s="69"/>
    </row>
    <row r="136" spans="1:9" s="58" customFormat="1" ht="15">
      <c r="A136" s="415" t="s">
        <v>536</v>
      </c>
      <c r="B136" s="415" t="s">
        <v>682</v>
      </c>
      <c r="C136" s="416" t="s">
        <v>683</v>
      </c>
      <c r="D136" s="415" t="s">
        <v>684</v>
      </c>
      <c r="E136" s="313" t="s">
        <v>685</v>
      </c>
      <c r="F136" s="417">
        <v>14059.2</v>
      </c>
      <c r="G136" s="417">
        <v>0</v>
      </c>
      <c r="H136" s="362">
        <f t="shared" si="12"/>
        <v>14059.2</v>
      </c>
      <c r="I136" s="415" t="s">
        <v>777</v>
      </c>
    </row>
    <row r="137" spans="1:9" s="2" customFormat="1" ht="15">
      <c r="A137" s="307" t="s">
        <v>536</v>
      </c>
      <c r="B137" s="307" t="s">
        <v>696</v>
      </c>
      <c r="C137" s="307" t="s">
        <v>697</v>
      </c>
      <c r="D137" s="307" t="s">
        <v>197</v>
      </c>
      <c r="E137" s="115" t="s">
        <v>685</v>
      </c>
      <c r="F137" s="308">
        <v>6390.39</v>
      </c>
      <c r="G137" s="308">
        <f>F137*0.2</f>
        <v>1278.0780000000002</v>
      </c>
      <c r="H137" s="308">
        <f t="shared" si="12"/>
        <v>7668.4680000000008</v>
      </c>
      <c r="I137" s="218" t="s">
        <v>773</v>
      </c>
    </row>
    <row r="138" spans="1:9" s="2" customFormat="1" ht="15">
      <c r="A138" s="307" t="s">
        <v>536</v>
      </c>
      <c r="B138" s="307" t="s">
        <v>698</v>
      </c>
      <c r="C138" s="307" t="s">
        <v>699</v>
      </c>
      <c r="D138" s="307" t="s">
        <v>700</v>
      </c>
      <c r="E138" s="115" t="s">
        <v>671</v>
      </c>
      <c r="F138" s="308">
        <v>751.5</v>
      </c>
      <c r="G138" s="308">
        <f>F138*0.2</f>
        <v>150.30000000000001</v>
      </c>
      <c r="H138" s="308">
        <f t="shared" si="12"/>
        <v>901.8</v>
      </c>
      <c r="I138" s="347" t="s">
        <v>769</v>
      </c>
    </row>
    <row r="139" spans="1:9" s="2" customFormat="1" ht="15">
      <c r="A139" s="307" t="s">
        <v>701</v>
      </c>
      <c r="B139" s="307" t="s">
        <v>702</v>
      </c>
      <c r="C139" s="307" t="s">
        <v>703</v>
      </c>
      <c r="D139" s="307" t="s">
        <v>106</v>
      </c>
      <c r="E139" s="115" t="s">
        <v>592</v>
      </c>
      <c r="F139" s="308">
        <v>1938.95</v>
      </c>
      <c r="G139" s="308">
        <f>F139*0.2</f>
        <v>387.79</v>
      </c>
      <c r="H139" s="308">
        <f t="shared" si="12"/>
        <v>2326.7400000000002</v>
      </c>
      <c r="I139" s="307" t="s">
        <v>772</v>
      </c>
    </row>
    <row r="140" spans="1:9" s="2" customFormat="1" ht="15">
      <c r="A140" s="307" t="s">
        <v>536</v>
      </c>
      <c r="B140" s="307" t="s">
        <v>711</v>
      </c>
      <c r="C140" s="307" t="s">
        <v>712</v>
      </c>
      <c r="D140" s="307" t="s">
        <v>86</v>
      </c>
      <c r="E140" s="115" t="s">
        <v>625</v>
      </c>
      <c r="F140" s="308">
        <v>2078.6</v>
      </c>
      <c r="G140" s="308">
        <v>0</v>
      </c>
      <c r="H140" s="308">
        <f t="shared" si="12"/>
        <v>2078.6</v>
      </c>
      <c r="I140" s="307" t="s">
        <v>756</v>
      </c>
    </row>
    <row r="141" spans="1:9" s="2" customFormat="1" ht="15">
      <c r="A141" s="307" t="s">
        <v>536</v>
      </c>
      <c r="B141" s="307" t="s">
        <v>713</v>
      </c>
      <c r="C141" s="307" t="s">
        <v>714</v>
      </c>
      <c r="D141" s="307" t="s">
        <v>715</v>
      </c>
      <c r="E141" s="115" t="s">
        <v>592</v>
      </c>
      <c r="F141" s="308">
        <v>492</v>
      </c>
      <c r="G141" s="308">
        <f>F141*20%</f>
        <v>98.4</v>
      </c>
      <c r="H141" s="308">
        <f>SUM(F141:G141)</f>
        <v>590.4</v>
      </c>
      <c r="I141" s="307" t="s">
        <v>769</v>
      </c>
    </row>
    <row r="142" spans="1:9" s="2" customFormat="1" ht="15">
      <c r="A142" s="307" t="s">
        <v>536</v>
      </c>
      <c r="B142" s="307" t="s">
        <v>716</v>
      </c>
      <c r="C142" s="307" t="s">
        <v>712</v>
      </c>
      <c r="D142" s="307" t="s">
        <v>717</v>
      </c>
      <c r="E142" s="115" t="s">
        <v>592</v>
      </c>
      <c r="F142" s="308">
        <v>1149</v>
      </c>
      <c r="G142" s="308">
        <f>F142*20%</f>
        <v>229.8</v>
      </c>
      <c r="H142" s="308">
        <f>SUM(F142:G142)</f>
        <v>1378.8</v>
      </c>
      <c r="I142" s="307" t="s">
        <v>770</v>
      </c>
    </row>
    <row r="143" spans="1:9" s="2" customFormat="1" ht="15">
      <c r="A143" s="307" t="s">
        <v>536</v>
      </c>
      <c r="B143" s="307" t="s">
        <v>718</v>
      </c>
      <c r="C143" s="307" t="s">
        <v>719</v>
      </c>
      <c r="D143" s="307" t="s">
        <v>256</v>
      </c>
      <c r="E143" s="115" t="s">
        <v>592</v>
      </c>
      <c r="F143" s="308">
        <v>11094</v>
      </c>
      <c r="G143" s="308">
        <f>F143*20%</f>
        <v>2218.8000000000002</v>
      </c>
      <c r="H143" s="308">
        <f>SUM(F143:G143)</f>
        <v>13312.8</v>
      </c>
      <c r="I143" s="307" t="s">
        <v>778</v>
      </c>
    </row>
    <row r="144" spans="1:9" s="2" customFormat="1" ht="15">
      <c r="A144" s="307" t="s">
        <v>536</v>
      </c>
      <c r="B144" s="307" t="s">
        <v>722</v>
      </c>
      <c r="C144" s="307" t="s">
        <v>721</v>
      </c>
      <c r="D144" s="307" t="s">
        <v>256</v>
      </c>
      <c r="E144" s="115" t="s">
        <v>592</v>
      </c>
      <c r="F144" s="308">
        <v>3001.4</v>
      </c>
      <c r="G144" s="308">
        <f>F144*0.2</f>
        <v>600.28000000000009</v>
      </c>
      <c r="H144" s="308">
        <f t="shared" si="12"/>
        <v>3601.6800000000003</v>
      </c>
      <c r="I144" s="307" t="s">
        <v>765</v>
      </c>
    </row>
    <row r="145" spans="1:9" s="2" customFormat="1" ht="15">
      <c r="A145" s="234" t="s">
        <v>536</v>
      </c>
      <c r="B145" s="234" t="s">
        <v>732</v>
      </c>
      <c r="C145" s="234" t="s">
        <v>733</v>
      </c>
      <c r="D145" s="234" t="s">
        <v>726</v>
      </c>
      <c r="E145" s="64" t="s">
        <v>625</v>
      </c>
      <c r="F145" s="235">
        <v>595</v>
      </c>
      <c r="G145" s="235">
        <f>F145*20%</f>
        <v>119</v>
      </c>
      <c r="H145" s="235">
        <f>SUM(F145:G145)</f>
        <v>714</v>
      </c>
      <c r="I145" s="234"/>
    </row>
    <row r="146" spans="1:9" s="2" customFormat="1" ht="15">
      <c r="A146" s="307" t="s">
        <v>536</v>
      </c>
      <c r="B146" s="307" t="s">
        <v>734</v>
      </c>
      <c r="C146" s="307" t="s">
        <v>677</v>
      </c>
      <c r="D146" s="307" t="s">
        <v>735</v>
      </c>
      <c r="E146" s="115" t="s">
        <v>671</v>
      </c>
      <c r="F146" s="308">
        <v>450</v>
      </c>
      <c r="G146" s="308">
        <f>F146*20%</f>
        <v>90</v>
      </c>
      <c r="H146" s="308">
        <f>SUM(F146:G146)</f>
        <v>540</v>
      </c>
      <c r="I146" s="307" t="s">
        <v>776</v>
      </c>
    </row>
    <row r="147" spans="1:9" s="2" customFormat="1" ht="15">
      <c r="A147" s="307" t="s">
        <v>536</v>
      </c>
      <c r="B147" s="307" t="s">
        <v>741</v>
      </c>
      <c r="C147" s="307" t="s">
        <v>742</v>
      </c>
      <c r="D147" s="307" t="s">
        <v>93</v>
      </c>
      <c r="E147" s="115" t="s">
        <v>671</v>
      </c>
      <c r="F147" s="308">
        <v>1543.68</v>
      </c>
      <c r="G147" s="308">
        <f>F147*20%</f>
        <v>308.73600000000005</v>
      </c>
      <c r="H147" s="308">
        <f>SUM(F147:G147)</f>
        <v>1852.4160000000002</v>
      </c>
      <c r="I147" s="307" t="s">
        <v>769</v>
      </c>
    </row>
    <row r="148" spans="1:9" s="2" customFormat="1" ht="15">
      <c r="A148" s="307" t="s">
        <v>536</v>
      </c>
      <c r="B148" s="307" t="s">
        <v>743</v>
      </c>
      <c r="C148" s="307" t="s">
        <v>705</v>
      </c>
      <c r="D148" s="307" t="s">
        <v>744</v>
      </c>
      <c r="E148" s="115" t="s">
        <v>592</v>
      </c>
      <c r="F148" s="308">
        <v>12372.1</v>
      </c>
      <c r="G148" s="308">
        <f>F148*0.2</f>
        <v>2474.42</v>
      </c>
      <c r="H148" s="308">
        <f t="shared" si="12"/>
        <v>14846.52</v>
      </c>
      <c r="I148" s="307" t="s">
        <v>774</v>
      </c>
    </row>
    <row r="149" spans="1:9" s="3" customFormat="1" ht="16" customHeight="1">
      <c r="A149" s="433" t="s">
        <v>10</v>
      </c>
      <c r="B149" s="434"/>
      <c r="C149" s="434"/>
      <c r="D149" s="434"/>
      <c r="E149" s="435"/>
      <c r="F149" s="177">
        <f>SUM(F125:F148)</f>
        <v>87038.959999999992</v>
      </c>
      <c r="G149" s="177">
        <f>SUM(G125:G148)</f>
        <v>10612.95</v>
      </c>
      <c r="H149" s="177">
        <f>SUM(H125:H148)</f>
        <v>97651.904000000024</v>
      </c>
      <c r="I149" s="176"/>
    </row>
    <row r="150" spans="1:9" s="3" customFormat="1" ht="15" customHeight="1">
      <c r="A150" s="419" t="s">
        <v>16</v>
      </c>
      <c r="B150" s="419"/>
      <c r="C150" s="419"/>
      <c r="D150" s="419"/>
      <c r="E150" s="419"/>
      <c r="F150" s="419"/>
      <c r="G150" s="419"/>
      <c r="H150" s="419"/>
      <c r="I150" s="419"/>
    </row>
    <row r="151" spans="1:9" s="3" customFormat="1" ht="15">
      <c r="A151" s="234"/>
      <c r="B151" s="234"/>
      <c r="C151" s="234"/>
      <c r="D151" s="234"/>
      <c r="E151" s="64"/>
      <c r="F151" s="235"/>
      <c r="G151" s="235"/>
      <c r="H151" s="68"/>
      <c r="I151" s="234"/>
    </row>
    <row r="152" spans="1:9" s="2" customFormat="1" ht="15">
      <c r="A152" s="234"/>
      <c r="B152" s="234"/>
      <c r="C152" s="234"/>
      <c r="D152" s="234"/>
      <c r="E152" s="64"/>
      <c r="F152" s="235"/>
      <c r="G152" s="235"/>
      <c r="H152" s="68"/>
      <c r="I152" s="234"/>
    </row>
    <row r="153" spans="1:9" s="2" customFormat="1" ht="15">
      <c r="A153" s="234"/>
      <c r="B153" s="234"/>
      <c r="C153" s="234"/>
      <c r="D153" s="234"/>
      <c r="E153" s="64"/>
      <c r="F153" s="235"/>
      <c r="G153" s="235"/>
      <c r="H153" s="68"/>
      <c r="I153" s="234"/>
    </row>
    <row r="154" spans="1:9" s="2" customFormat="1" ht="15">
      <c r="A154" s="234"/>
      <c r="B154" s="234"/>
      <c r="C154" s="234"/>
      <c r="D154" s="234"/>
      <c r="E154" s="64"/>
      <c r="F154" s="235"/>
      <c r="G154" s="235"/>
      <c r="H154" s="68"/>
      <c r="I154" s="234"/>
    </row>
    <row r="155" spans="1:9" s="58" customFormat="1" ht="15">
      <c r="A155" s="234"/>
      <c r="B155" s="234"/>
      <c r="C155" s="234"/>
      <c r="D155" s="234"/>
      <c r="E155" s="64"/>
      <c r="F155" s="235"/>
      <c r="G155" s="235"/>
      <c r="H155" s="68"/>
      <c r="I155" s="234"/>
    </row>
    <row r="156" spans="1:9" s="2" customFormat="1" ht="15">
      <c r="A156" s="234"/>
      <c r="B156" s="234"/>
      <c r="C156" s="234"/>
      <c r="D156" s="234"/>
      <c r="E156" s="64"/>
      <c r="F156" s="235"/>
      <c r="G156" s="235"/>
      <c r="H156" s="68"/>
      <c r="I156" s="234"/>
    </row>
    <row r="157" spans="1:9" s="2" customFormat="1" ht="15">
      <c r="A157" s="234"/>
      <c r="B157" s="234"/>
      <c r="C157" s="234"/>
      <c r="D157" s="234"/>
      <c r="E157" s="64"/>
      <c r="F157" s="235"/>
      <c r="G157" s="235"/>
      <c r="H157" s="68"/>
      <c r="I157" s="234"/>
    </row>
    <row r="158" spans="1:9">
      <c r="A158" s="3"/>
      <c r="B158" s="3"/>
      <c r="C158" s="3"/>
      <c r="D158" s="3"/>
      <c r="E158" s="3"/>
      <c r="F158" s="3"/>
      <c r="G158" s="3"/>
      <c r="H158" s="3"/>
      <c r="I158" s="3"/>
    </row>
    <row r="159" spans="1:9" s="2" customFormat="1" ht="15">
      <c r="A159" s="234"/>
      <c r="B159" s="234"/>
      <c r="C159" s="234"/>
      <c r="D159" s="234"/>
      <c r="E159" s="64"/>
      <c r="F159" s="235"/>
      <c r="G159" s="235"/>
      <c r="H159" s="68"/>
      <c r="I159" s="234"/>
    </row>
    <row r="160" spans="1:9" s="172" customFormat="1" ht="14">
      <c r="A160" s="66"/>
      <c r="B160" s="66"/>
      <c r="C160" s="67"/>
      <c r="D160" s="66"/>
      <c r="E160" s="64"/>
      <c r="F160" s="68"/>
      <c r="G160" s="68"/>
      <c r="H160" s="68"/>
      <c r="I160" s="234"/>
    </row>
    <row r="161" spans="1:9" s="2" customFormat="1" ht="15">
      <c r="A161" s="234"/>
      <c r="B161" s="234"/>
      <c r="C161" s="234"/>
      <c r="D161" s="234"/>
      <c r="E161" s="64"/>
      <c r="F161" s="235"/>
      <c r="G161" s="235"/>
      <c r="H161" s="68"/>
      <c r="I161" s="234"/>
    </row>
    <row r="162" spans="1:9" s="2" customFormat="1" ht="15">
      <c r="A162" s="234"/>
      <c r="B162" s="234"/>
      <c r="C162" s="234"/>
      <c r="D162" s="234"/>
      <c r="E162" s="64"/>
      <c r="F162" s="235"/>
      <c r="G162" s="235"/>
      <c r="H162" s="68"/>
      <c r="I162" s="234"/>
    </row>
    <row r="163" spans="1:9" s="2" customFormat="1" ht="15">
      <c r="A163" s="234"/>
      <c r="B163" s="234"/>
      <c r="C163" s="234"/>
      <c r="D163" s="234"/>
      <c r="E163" s="64"/>
      <c r="F163" s="235"/>
      <c r="G163" s="235"/>
      <c r="H163" s="68"/>
      <c r="I163" s="234"/>
    </row>
    <row r="164" spans="1:9" s="2" customFormat="1" ht="14">
      <c r="A164" s="69"/>
      <c r="B164" s="69"/>
      <c r="C164" s="238"/>
      <c r="D164" s="69"/>
      <c r="E164" s="64"/>
      <c r="F164" s="68"/>
      <c r="G164" s="68"/>
      <c r="H164" s="68"/>
      <c r="I164" s="69"/>
    </row>
    <row r="165" spans="1:9" s="2" customFormat="1" ht="15">
      <c r="A165" s="234"/>
      <c r="B165" s="234"/>
      <c r="C165" s="234"/>
      <c r="D165" s="234"/>
      <c r="E165" s="64"/>
      <c r="F165" s="235"/>
      <c r="G165" s="235"/>
      <c r="H165" s="68"/>
      <c r="I165" s="69"/>
    </row>
    <row r="166" spans="1:9" s="58" customFormat="1" ht="15">
      <c r="A166" s="234"/>
      <c r="B166" s="234"/>
      <c r="C166" s="234"/>
      <c r="D166" s="234"/>
      <c r="E166" s="64"/>
      <c r="F166" s="235"/>
      <c r="G166" s="235"/>
      <c r="H166" s="68"/>
      <c r="I166" s="234"/>
    </row>
    <row r="167" spans="1:9" s="2" customFormat="1" ht="15">
      <c r="A167" s="234"/>
      <c r="B167" s="234"/>
      <c r="C167" s="234"/>
      <c r="D167" s="234"/>
      <c r="E167" s="64"/>
      <c r="F167" s="235"/>
      <c r="G167" s="235"/>
      <c r="H167" s="68"/>
      <c r="I167" s="234"/>
    </row>
    <row r="168" spans="1:9" s="58" customFormat="1" ht="15">
      <c r="A168" s="234"/>
      <c r="B168" s="234"/>
      <c r="C168" s="234"/>
      <c r="D168" s="234"/>
      <c r="E168" s="64"/>
      <c r="F168" s="235"/>
      <c r="G168" s="235"/>
      <c r="H168" s="68"/>
      <c r="I168" s="234"/>
    </row>
    <row r="169" spans="1:9" s="58" customFormat="1" ht="15">
      <c r="A169" s="234"/>
      <c r="B169" s="234"/>
      <c r="C169" s="234"/>
      <c r="D169" s="234"/>
      <c r="E169" s="64"/>
      <c r="F169" s="235"/>
      <c r="G169" s="235"/>
      <c r="H169" s="68"/>
      <c r="I169" s="234"/>
    </row>
    <row r="170" spans="1:9" s="2" customFormat="1" ht="15">
      <c r="A170" s="234"/>
      <c r="B170" s="234"/>
      <c r="C170" s="234"/>
      <c r="D170" s="234"/>
      <c r="E170" s="64"/>
      <c r="F170" s="235"/>
      <c r="G170" s="235"/>
      <c r="H170" s="68"/>
      <c r="I170" s="234"/>
    </row>
    <row r="171" spans="1:9" s="2" customFormat="1" ht="15">
      <c r="A171" s="234"/>
      <c r="B171" s="234"/>
      <c r="C171" s="234"/>
      <c r="D171" s="234"/>
      <c r="E171" s="64"/>
      <c r="F171" s="235"/>
      <c r="G171" s="235"/>
      <c r="H171" s="68"/>
      <c r="I171" s="234"/>
    </row>
    <row r="172" spans="1:9" s="2" customFormat="1" ht="15">
      <c r="A172" s="234"/>
      <c r="B172" s="234"/>
      <c r="C172" s="234"/>
      <c r="D172" s="234"/>
      <c r="E172" s="64"/>
      <c r="F172" s="235"/>
      <c r="G172" s="235"/>
      <c r="H172" s="68"/>
      <c r="I172" s="234"/>
    </row>
    <row r="173" spans="1:9" s="2" customFormat="1" ht="15">
      <c r="A173" s="234"/>
      <c r="B173" s="234"/>
      <c r="C173" s="234"/>
      <c r="D173" s="234"/>
      <c r="E173" s="64"/>
      <c r="F173" s="235"/>
      <c r="G173" s="235"/>
      <c r="H173" s="68"/>
      <c r="I173" s="234"/>
    </row>
    <row r="174" spans="1:9" s="2" customFormat="1" ht="15">
      <c r="A174" s="234"/>
      <c r="B174" s="234"/>
      <c r="C174" s="234"/>
      <c r="D174" s="234"/>
      <c r="E174" s="64"/>
      <c r="F174" s="235"/>
      <c r="G174" s="235"/>
      <c r="H174" s="68"/>
      <c r="I174" s="234"/>
    </row>
    <row r="175" spans="1:9" s="2" customFormat="1" ht="15">
      <c r="A175" s="234"/>
      <c r="B175" s="234"/>
      <c r="C175" s="234"/>
      <c r="D175" s="234"/>
      <c r="E175" s="64"/>
      <c r="F175" s="235"/>
      <c r="G175" s="235"/>
      <c r="H175" s="68"/>
      <c r="I175" s="234"/>
    </row>
    <row r="176" spans="1:9" s="2" customFormat="1" ht="15">
      <c r="A176" s="234"/>
      <c r="B176" s="234"/>
      <c r="C176" s="234"/>
      <c r="D176" s="234"/>
      <c r="E176" s="64"/>
      <c r="F176" s="235"/>
      <c r="G176" s="235"/>
      <c r="H176" s="68"/>
      <c r="I176" s="234"/>
    </row>
    <row r="177" spans="1:9" s="2" customFormat="1" ht="15">
      <c r="A177" s="234"/>
      <c r="B177" s="234"/>
      <c r="C177" s="234"/>
      <c r="D177" s="234"/>
      <c r="E177" s="64"/>
      <c r="F177" s="235"/>
      <c r="G177" s="235"/>
      <c r="H177" s="68"/>
      <c r="I177" s="234"/>
    </row>
    <row r="178" spans="1:9" s="2" customFormat="1" ht="15">
      <c r="A178" s="234"/>
      <c r="B178" s="234"/>
      <c r="C178" s="234"/>
      <c r="D178" s="234"/>
      <c r="E178" s="64"/>
      <c r="F178" s="235"/>
      <c r="G178" s="235"/>
      <c r="H178" s="68"/>
      <c r="I178" s="234"/>
    </row>
    <row r="179" spans="1:9" s="2" customFormat="1" ht="15">
      <c r="A179" s="234"/>
      <c r="B179" s="234"/>
      <c r="C179" s="234"/>
      <c r="D179" s="234"/>
      <c r="E179" s="64"/>
      <c r="F179" s="235"/>
      <c r="G179" s="235"/>
      <c r="H179" s="68"/>
      <c r="I179" s="234"/>
    </row>
    <row r="180" spans="1:9" s="2" customFormat="1" ht="15">
      <c r="A180" s="234"/>
      <c r="B180" s="234"/>
      <c r="C180" s="234"/>
      <c r="D180" s="234"/>
      <c r="E180" s="64"/>
      <c r="F180" s="235"/>
      <c r="G180" s="235"/>
      <c r="H180" s="68"/>
      <c r="I180" s="234"/>
    </row>
    <row r="181" spans="1:9" s="3" customFormat="1" ht="15">
      <c r="A181" s="234"/>
      <c r="B181" s="234"/>
      <c r="C181" s="234"/>
      <c r="D181" s="234"/>
      <c r="E181" s="64"/>
      <c r="F181" s="235"/>
      <c r="G181" s="235"/>
      <c r="H181" s="68"/>
      <c r="I181" s="234"/>
    </row>
    <row r="182" spans="1:9" s="3" customFormat="1" ht="15">
      <c r="A182" s="61"/>
      <c r="B182" s="62"/>
      <c r="C182" s="61"/>
      <c r="D182" s="61" t="s">
        <v>10</v>
      </c>
      <c r="E182" s="61"/>
      <c r="F182" s="63">
        <f>SUM(F151:F181)</f>
        <v>0</v>
      </c>
      <c r="G182" s="63">
        <f>SUM(G151:G181)</f>
        <v>0</v>
      </c>
      <c r="H182" s="63">
        <f>SUM(H151:H181)</f>
        <v>0</v>
      </c>
      <c r="I182" s="61"/>
    </row>
    <row r="183" spans="1:9" s="3" customFormat="1" ht="15" customHeight="1">
      <c r="A183" s="419" t="s">
        <v>17</v>
      </c>
      <c r="B183" s="419"/>
      <c r="C183" s="419"/>
      <c r="D183" s="419"/>
      <c r="E183" s="419"/>
      <c r="F183" s="419"/>
      <c r="G183" s="419"/>
      <c r="H183" s="419"/>
      <c r="I183" s="419"/>
    </row>
    <row r="184" spans="1:9" s="2" customFormat="1" ht="15">
      <c r="A184" s="234"/>
      <c r="B184" s="234"/>
      <c r="C184" s="234"/>
      <c r="D184" s="234"/>
      <c r="E184" s="64"/>
      <c r="F184" s="235"/>
      <c r="G184" s="235"/>
      <c r="H184" s="235"/>
      <c r="I184" s="234"/>
    </row>
    <row r="185" spans="1:9" s="2" customFormat="1" ht="15">
      <c r="A185" s="234"/>
      <c r="B185" s="234"/>
      <c r="C185" s="234"/>
      <c r="D185" s="234"/>
      <c r="E185" s="64"/>
      <c r="F185" s="235"/>
      <c r="G185" s="235"/>
      <c r="H185" s="235"/>
      <c r="I185" s="234"/>
    </row>
    <row r="186" spans="1:9" s="2" customFormat="1" ht="15">
      <c r="A186" s="234"/>
      <c r="B186" s="234"/>
      <c r="C186" s="234"/>
      <c r="D186" s="234"/>
      <c r="E186" s="64"/>
      <c r="F186" s="235"/>
      <c r="G186" s="235"/>
      <c r="H186" s="235"/>
      <c r="I186" s="234"/>
    </row>
    <row r="187" spans="1:9" s="2" customFormat="1" ht="15">
      <c r="A187" s="234"/>
      <c r="B187" s="234"/>
      <c r="C187" s="234"/>
      <c r="D187" s="234"/>
      <c r="E187" s="64"/>
      <c r="F187" s="235"/>
      <c r="G187" s="235"/>
      <c r="H187" s="235"/>
      <c r="I187" s="234"/>
    </row>
    <row r="188" spans="1:9" s="2" customFormat="1" ht="15">
      <c r="A188" s="234"/>
      <c r="B188" s="234"/>
      <c r="C188" s="234"/>
      <c r="D188" s="234"/>
      <c r="E188" s="64"/>
      <c r="F188" s="235"/>
      <c r="G188" s="235"/>
      <c r="H188" s="235"/>
      <c r="I188" s="234"/>
    </row>
    <row r="189" spans="1:9" s="2" customFormat="1" ht="15">
      <c r="A189" s="234"/>
      <c r="B189" s="234"/>
      <c r="C189" s="234"/>
      <c r="D189" s="234"/>
      <c r="E189" s="64"/>
      <c r="F189" s="235"/>
      <c r="G189" s="235"/>
      <c r="H189" s="235"/>
      <c r="I189" s="234"/>
    </row>
    <row r="190" spans="1:9" s="2" customFormat="1" ht="15">
      <c r="A190" s="234"/>
      <c r="B190" s="234"/>
      <c r="C190" s="234"/>
      <c r="D190" s="234"/>
      <c r="E190" s="64"/>
      <c r="F190" s="235"/>
      <c r="G190" s="235"/>
      <c r="H190" s="235"/>
      <c r="I190" s="234"/>
    </row>
    <row r="191" spans="1:9" s="2" customFormat="1" ht="15">
      <c r="A191" s="234"/>
      <c r="B191" s="234"/>
      <c r="C191" s="234"/>
      <c r="D191" s="234"/>
      <c r="E191" s="64"/>
      <c r="F191" s="235"/>
      <c r="G191" s="235"/>
      <c r="H191" s="235"/>
      <c r="I191" s="234"/>
    </row>
    <row r="192" spans="1:9" s="172" customFormat="1" ht="14">
      <c r="A192" s="66"/>
      <c r="B192" s="66"/>
      <c r="C192" s="67"/>
      <c r="D192" s="66"/>
      <c r="E192" s="64"/>
      <c r="F192" s="68"/>
      <c r="G192" s="68"/>
      <c r="H192" s="68"/>
      <c r="I192" s="234"/>
    </row>
    <row r="193" spans="1:9" s="2" customFormat="1" ht="15">
      <c r="A193" s="234"/>
      <c r="B193" s="234"/>
      <c r="C193" s="234"/>
      <c r="D193" s="234"/>
      <c r="E193" s="64"/>
      <c r="F193" s="235"/>
      <c r="G193" s="68"/>
      <c r="H193" s="68"/>
      <c r="I193" s="234"/>
    </row>
    <row r="194" spans="1:9" s="2" customFormat="1" ht="15">
      <c r="A194" s="234"/>
      <c r="B194" s="234"/>
      <c r="C194" s="234"/>
      <c r="D194" s="234"/>
      <c r="E194" s="64"/>
      <c r="F194" s="235"/>
      <c r="G194" s="235"/>
      <c r="H194" s="68"/>
      <c r="I194" s="236"/>
    </row>
    <row r="195" spans="1:9" s="2" customFormat="1" ht="15">
      <c r="A195" s="234"/>
      <c r="B195" s="234"/>
      <c r="C195" s="234"/>
      <c r="D195" s="234"/>
      <c r="E195" s="64"/>
      <c r="F195" s="235"/>
      <c r="G195" s="235"/>
      <c r="H195" s="68"/>
      <c r="I195" s="234"/>
    </row>
    <row r="196" spans="1:9" s="2" customFormat="1" ht="15">
      <c r="A196" s="234"/>
      <c r="B196" s="234"/>
      <c r="C196" s="234"/>
      <c r="D196" s="234"/>
      <c r="E196" s="64"/>
      <c r="F196" s="235"/>
      <c r="G196" s="235"/>
      <c r="H196" s="68"/>
      <c r="I196" s="234"/>
    </row>
    <row r="197" spans="1:9" s="2" customFormat="1" ht="15">
      <c r="A197" s="236"/>
      <c r="B197" s="236"/>
      <c r="C197" s="236"/>
      <c r="D197" s="236"/>
      <c r="E197" s="65"/>
      <c r="F197" s="237"/>
      <c r="G197" s="237"/>
      <c r="H197" s="72"/>
      <c r="I197" s="236"/>
    </row>
    <row r="198" spans="1:9" s="3" customFormat="1" ht="15">
      <c r="A198" s="70"/>
      <c r="B198" s="70"/>
      <c r="C198" s="71"/>
      <c r="D198" s="70"/>
      <c r="E198" s="65"/>
      <c r="F198" s="72"/>
      <c r="G198" s="72"/>
      <c r="H198" s="72"/>
      <c r="I198" s="236"/>
    </row>
    <row r="199" spans="1:9" s="3" customFormat="1" ht="15">
      <c r="A199" s="61"/>
      <c r="B199" s="62"/>
      <c r="C199" s="61"/>
      <c r="D199" s="61" t="s">
        <v>10</v>
      </c>
      <c r="E199" s="61"/>
      <c r="F199" s="63">
        <f>SUM(F184:F198)</f>
        <v>0</v>
      </c>
      <c r="G199" s="63">
        <f>SUM(G184:G198)</f>
        <v>0</v>
      </c>
      <c r="H199" s="63">
        <f>SUM(H184:H198)</f>
        <v>0</v>
      </c>
      <c r="I199" s="61"/>
    </row>
    <row r="200" spans="1:9" s="3" customFormat="1" ht="15" customHeight="1">
      <c r="A200" s="419" t="s">
        <v>18</v>
      </c>
      <c r="B200" s="419"/>
      <c r="C200" s="419"/>
      <c r="D200" s="419"/>
      <c r="E200" s="419"/>
      <c r="F200" s="419"/>
      <c r="G200" s="419"/>
      <c r="H200" s="419"/>
      <c r="I200" s="419"/>
    </row>
    <row r="201" spans="1:9" s="2" customFormat="1" ht="15">
      <c r="A201" s="234"/>
      <c r="B201" s="234"/>
      <c r="C201" s="234"/>
      <c r="D201" s="234"/>
      <c r="E201" s="64"/>
      <c r="F201" s="235"/>
      <c r="G201" s="235"/>
      <c r="H201" s="235"/>
      <c r="I201" s="234"/>
    </row>
    <row r="202" spans="1:9" s="2" customFormat="1" ht="15">
      <c r="A202" s="234"/>
      <c r="B202" s="234"/>
      <c r="C202" s="234"/>
      <c r="D202" s="234"/>
      <c r="E202" s="64"/>
      <c r="F202" s="235"/>
      <c r="G202" s="235"/>
      <c r="H202" s="235"/>
      <c r="I202" s="234"/>
    </row>
    <row r="203" spans="1:9" s="2" customFormat="1" ht="15">
      <c r="A203" s="234"/>
      <c r="B203" s="234"/>
      <c r="C203" s="234"/>
      <c r="D203" s="234"/>
      <c r="E203" s="64"/>
      <c r="F203" s="235"/>
      <c r="G203" s="235"/>
      <c r="H203" s="235"/>
      <c r="I203" s="234"/>
    </row>
    <row r="204" spans="1:9" s="2" customFormat="1" ht="15">
      <c r="A204" s="234"/>
      <c r="B204" s="234"/>
      <c r="C204" s="234"/>
      <c r="D204" s="234"/>
      <c r="E204" s="64"/>
      <c r="F204" s="235"/>
      <c r="G204" s="235"/>
      <c r="H204" s="235"/>
      <c r="I204" s="234"/>
    </row>
    <row r="205" spans="1:9" s="58" customFormat="1" ht="15">
      <c r="A205" s="234"/>
      <c r="B205" s="234"/>
      <c r="C205" s="234"/>
      <c r="D205" s="234"/>
      <c r="E205" s="64"/>
      <c r="F205" s="235"/>
      <c r="G205" s="235"/>
      <c r="H205" s="235"/>
      <c r="I205" s="234"/>
    </row>
    <row r="206" spans="1:9" s="2" customFormat="1" ht="14" customHeight="1">
      <c r="A206" s="234"/>
      <c r="B206" s="234"/>
      <c r="C206" s="234"/>
      <c r="D206" s="234"/>
      <c r="E206" s="64"/>
      <c r="F206" s="235"/>
      <c r="G206" s="235"/>
      <c r="H206" s="235"/>
      <c r="I206" s="234"/>
    </row>
    <row r="207" spans="1:9" s="2" customFormat="1" ht="15">
      <c r="A207" s="234"/>
      <c r="B207" s="234"/>
      <c r="C207" s="234"/>
      <c r="D207" s="234"/>
      <c r="E207" s="64"/>
      <c r="F207" s="235"/>
      <c r="G207" s="235"/>
      <c r="H207" s="235"/>
      <c r="I207" s="234"/>
    </row>
    <row r="208" spans="1:9" s="58" customFormat="1" ht="15">
      <c r="A208" s="234"/>
      <c r="B208" s="234"/>
      <c r="C208" s="234"/>
      <c r="D208" s="234"/>
      <c r="E208" s="64"/>
      <c r="F208" s="235"/>
      <c r="G208" s="235"/>
      <c r="H208" s="235"/>
      <c r="I208" s="234"/>
    </row>
    <row r="209" spans="1:9" s="172" customFormat="1" ht="14">
      <c r="A209" s="66"/>
      <c r="B209" s="66"/>
      <c r="C209" s="67"/>
      <c r="D209" s="66"/>
      <c r="E209" s="64"/>
      <c r="F209" s="68"/>
      <c r="G209" s="68"/>
      <c r="H209" s="235"/>
      <c r="I209" s="234"/>
    </row>
    <row r="210" spans="1:9" s="2" customFormat="1" ht="15">
      <c r="A210" s="234"/>
      <c r="B210" s="234"/>
      <c r="C210" s="234"/>
      <c r="D210" s="234"/>
      <c r="E210" s="64"/>
      <c r="F210" s="235"/>
      <c r="G210" s="235"/>
      <c r="H210" s="235"/>
      <c r="I210" s="234"/>
    </row>
    <row r="211" spans="1:9" s="2" customFormat="1" ht="15">
      <c r="A211" s="234"/>
      <c r="B211" s="234"/>
      <c r="C211" s="234"/>
      <c r="D211" s="234"/>
      <c r="E211" s="64"/>
      <c r="F211" s="235"/>
      <c r="G211" s="235"/>
      <c r="H211" s="235"/>
      <c r="I211" s="234"/>
    </row>
    <row r="212" spans="1:9" s="2" customFormat="1" ht="15">
      <c r="A212" s="234"/>
      <c r="B212" s="234"/>
      <c r="C212" s="234"/>
      <c r="D212" s="234"/>
      <c r="E212" s="64"/>
      <c r="F212" s="235"/>
      <c r="G212" s="235"/>
      <c r="H212" s="235"/>
      <c r="I212" s="234"/>
    </row>
    <row r="213" spans="1:9" s="2" customFormat="1" ht="15">
      <c r="A213" s="69"/>
      <c r="B213" s="69"/>
      <c r="C213" s="238"/>
      <c r="D213" s="69"/>
      <c r="E213" s="64"/>
      <c r="F213" s="68"/>
      <c r="G213" s="68"/>
      <c r="H213" s="235"/>
      <c r="I213" s="69"/>
    </row>
    <row r="214" spans="1:9" s="2" customFormat="1" ht="15">
      <c r="A214" s="70"/>
      <c r="B214" s="70"/>
      <c r="C214" s="71"/>
      <c r="D214" s="70"/>
      <c r="E214" s="65"/>
      <c r="F214" s="72"/>
      <c r="G214" s="72"/>
      <c r="H214" s="235"/>
      <c r="I214" s="70"/>
    </row>
    <row r="215" spans="1:9" s="2" customFormat="1" ht="15">
      <c r="A215" s="70"/>
      <c r="B215" s="70"/>
      <c r="C215" s="71"/>
      <c r="D215" s="70"/>
      <c r="E215" s="65"/>
      <c r="F215" s="72"/>
      <c r="G215" s="72"/>
      <c r="H215" s="235"/>
      <c r="I215" s="70"/>
    </row>
    <row r="216" spans="1:9" s="2" customFormat="1" ht="15">
      <c r="A216" s="70"/>
      <c r="B216" s="70"/>
      <c r="C216" s="71"/>
      <c r="D216" s="70"/>
      <c r="E216" s="65"/>
      <c r="F216" s="72"/>
      <c r="G216" s="72"/>
      <c r="H216" s="235"/>
      <c r="I216" s="70"/>
    </row>
    <row r="217" spans="1:9" s="2" customFormat="1" ht="15">
      <c r="A217" s="70"/>
      <c r="B217" s="70"/>
      <c r="C217" s="71"/>
      <c r="D217" s="70"/>
      <c r="E217" s="65"/>
      <c r="F217" s="72"/>
      <c r="G217" s="72"/>
      <c r="H217" s="235"/>
      <c r="I217" s="70"/>
    </row>
    <row r="218" spans="1:9" s="2" customFormat="1" ht="14">
      <c r="A218" s="70"/>
      <c r="B218" s="70"/>
      <c r="C218" s="71"/>
      <c r="D218" s="70"/>
      <c r="E218" s="65"/>
      <c r="F218" s="72"/>
      <c r="G218" s="72"/>
      <c r="H218" s="82"/>
      <c r="I218" s="70"/>
    </row>
    <row r="219" spans="1:9" s="2" customFormat="1" ht="15">
      <c r="A219" s="70"/>
      <c r="B219" s="70"/>
      <c r="C219" s="71"/>
      <c r="D219" s="70"/>
      <c r="E219" s="65"/>
      <c r="F219" s="72"/>
      <c r="G219" s="72"/>
      <c r="H219" s="235"/>
      <c r="I219" s="70"/>
    </row>
    <row r="220" spans="1:9" s="2" customFormat="1" ht="15">
      <c r="A220" s="70"/>
      <c r="B220" s="70"/>
      <c r="C220" s="71"/>
      <c r="D220" s="70"/>
      <c r="E220" s="65"/>
      <c r="F220" s="72"/>
      <c r="G220" s="72"/>
      <c r="H220" s="235"/>
      <c r="I220" s="70"/>
    </row>
    <row r="221" spans="1:9" s="2" customFormat="1" ht="14">
      <c r="A221" s="70"/>
      <c r="B221" s="70"/>
      <c r="C221" s="71"/>
      <c r="D221" s="70"/>
      <c r="E221" s="65"/>
      <c r="F221" s="72"/>
      <c r="G221" s="72"/>
      <c r="H221" s="82"/>
      <c r="I221" s="70"/>
    </row>
    <row r="222" spans="1:9" s="2" customFormat="1" ht="14">
      <c r="A222" s="70"/>
      <c r="B222" s="70"/>
      <c r="C222" s="71"/>
      <c r="D222" s="70"/>
      <c r="E222" s="65"/>
      <c r="F222" s="72"/>
      <c r="G222" s="72"/>
      <c r="H222" s="82"/>
      <c r="I222" s="70"/>
    </row>
    <row r="223" spans="1:9" s="2" customFormat="1" ht="15">
      <c r="A223" s="70"/>
      <c r="B223" s="70"/>
      <c r="C223" s="71"/>
      <c r="D223" s="70"/>
      <c r="E223" s="65"/>
      <c r="F223" s="72"/>
      <c r="G223" s="72"/>
      <c r="H223" s="237"/>
      <c r="I223" s="70"/>
    </row>
    <row r="224" spans="1:9" s="2" customFormat="1" ht="15">
      <c r="A224" s="70"/>
      <c r="B224" s="70"/>
      <c r="C224" s="71"/>
      <c r="D224" s="70"/>
      <c r="E224" s="65"/>
      <c r="F224" s="72"/>
      <c r="G224" s="72"/>
      <c r="H224" s="237"/>
      <c r="I224" s="70"/>
    </row>
    <row r="225" spans="1:9" s="2" customFormat="1" ht="15">
      <c r="A225" s="70"/>
      <c r="B225" s="70"/>
      <c r="C225" s="71"/>
      <c r="D225" s="70"/>
      <c r="E225" s="65"/>
      <c r="F225" s="72"/>
      <c r="G225" s="72"/>
      <c r="H225" s="237"/>
      <c r="I225" s="70"/>
    </row>
    <row r="226" spans="1:9" s="2" customFormat="1" ht="15">
      <c r="A226" s="70"/>
      <c r="B226" s="70"/>
      <c r="C226" s="71"/>
      <c r="D226" s="70"/>
      <c r="E226" s="65"/>
      <c r="F226" s="72"/>
      <c r="G226" s="72"/>
      <c r="H226" s="237"/>
      <c r="I226" s="70"/>
    </row>
    <row r="227" spans="1:9" s="3" customFormat="1" ht="14">
      <c r="A227" s="70"/>
      <c r="B227" s="70"/>
      <c r="C227" s="71"/>
      <c r="D227" s="70"/>
      <c r="E227" s="65"/>
      <c r="F227" s="72"/>
      <c r="G227" s="72"/>
      <c r="H227" s="72"/>
      <c r="I227" s="70"/>
    </row>
    <row r="228" spans="1:9" s="3" customFormat="1" ht="15">
      <c r="A228" s="61"/>
      <c r="B228" s="62"/>
      <c r="C228" s="61"/>
      <c r="D228" s="61" t="s">
        <v>10</v>
      </c>
      <c r="E228" s="61"/>
      <c r="F228" s="63">
        <f>SUM(F201:F227)</f>
        <v>0</v>
      </c>
      <c r="G228" s="63">
        <f>SUM(G201:G227)</f>
        <v>0</v>
      </c>
      <c r="H228" s="63">
        <f>SUM(H201:H227)</f>
        <v>0</v>
      </c>
      <c r="I228" s="61"/>
    </row>
    <row r="229" spans="1:9" s="3" customFormat="1" ht="15" customHeight="1">
      <c r="A229" s="419" t="s">
        <v>19</v>
      </c>
      <c r="B229" s="419"/>
      <c r="C229" s="419"/>
      <c r="D229" s="419"/>
      <c r="E229" s="419"/>
      <c r="F229" s="419"/>
      <c r="G229" s="419"/>
      <c r="H229" s="419"/>
      <c r="I229" s="419"/>
    </row>
    <row r="230" spans="1:9" s="2" customFormat="1" ht="15">
      <c r="A230" s="234"/>
      <c r="B230" s="234"/>
      <c r="C230" s="234"/>
      <c r="D230" s="234"/>
      <c r="E230" s="64"/>
      <c r="F230" s="235"/>
      <c r="G230" s="235"/>
      <c r="H230" s="235"/>
      <c r="I230" s="234"/>
    </row>
    <row r="231" spans="1:9" s="2" customFormat="1" ht="15">
      <c r="A231" s="234"/>
      <c r="B231" s="234"/>
      <c r="C231" s="234"/>
      <c r="D231" s="234"/>
      <c r="E231" s="64"/>
      <c r="F231" s="235"/>
      <c r="G231" s="235"/>
      <c r="H231" s="235"/>
      <c r="I231" s="234"/>
    </row>
    <row r="232" spans="1:9" s="2" customFormat="1" ht="15">
      <c r="A232" s="234"/>
      <c r="B232" s="234"/>
      <c r="C232" s="234"/>
      <c r="D232" s="234"/>
      <c r="E232" s="64"/>
      <c r="F232" s="235"/>
      <c r="G232" s="235"/>
      <c r="H232" s="235"/>
      <c r="I232" s="234"/>
    </row>
    <row r="233" spans="1:9" s="2" customFormat="1" ht="15">
      <c r="A233" s="234"/>
      <c r="B233" s="234"/>
      <c r="C233" s="234"/>
      <c r="D233" s="234"/>
      <c r="E233" s="64"/>
      <c r="F233" s="235"/>
      <c r="G233" s="235"/>
      <c r="H233" s="235"/>
      <c r="I233" s="234"/>
    </row>
    <row r="234" spans="1:9" s="2" customFormat="1" ht="15">
      <c r="A234" s="234"/>
      <c r="B234" s="234"/>
      <c r="C234" s="234"/>
      <c r="D234" s="234"/>
      <c r="E234" s="64"/>
      <c r="F234" s="235"/>
      <c r="G234" s="235"/>
      <c r="H234" s="235"/>
      <c r="I234" s="234"/>
    </row>
    <row r="235" spans="1:9" s="2" customFormat="1" ht="15">
      <c r="A235" s="234"/>
      <c r="B235" s="234"/>
      <c r="C235" s="234"/>
      <c r="D235" s="234"/>
      <c r="E235" s="64"/>
      <c r="F235" s="235"/>
      <c r="G235" s="235"/>
      <c r="H235" s="235"/>
      <c r="I235" s="234"/>
    </row>
    <row r="236" spans="1:9" s="2" customFormat="1" ht="15">
      <c r="A236" s="234"/>
      <c r="B236" s="234"/>
      <c r="C236" s="234"/>
      <c r="D236" s="234"/>
      <c r="E236" s="64"/>
      <c r="F236" s="235"/>
      <c r="G236" s="235"/>
      <c r="H236" s="235"/>
      <c r="I236" s="234"/>
    </row>
    <row r="237" spans="1:9" s="172" customFormat="1" ht="14">
      <c r="A237" s="66"/>
      <c r="B237" s="66"/>
      <c r="C237" s="67"/>
      <c r="D237" s="234"/>
      <c r="E237" s="64"/>
      <c r="F237" s="68"/>
      <c r="G237" s="235"/>
      <c r="H237" s="235"/>
      <c r="I237" s="234"/>
    </row>
    <row r="238" spans="1:9" s="2" customFormat="1" ht="16">
      <c r="A238" s="234"/>
      <c r="B238" s="234"/>
      <c r="C238" s="234"/>
      <c r="D238" s="240"/>
      <c r="E238" s="64"/>
      <c r="F238" s="235"/>
      <c r="G238" s="235"/>
      <c r="H238" s="235"/>
      <c r="I238" s="234"/>
    </row>
    <row r="239" spans="1:9" s="3" customFormat="1" ht="15">
      <c r="A239" s="234"/>
      <c r="B239" s="234"/>
      <c r="C239" s="234"/>
      <c r="D239" s="234"/>
      <c r="E239" s="64"/>
      <c r="F239" s="235"/>
      <c r="G239" s="235"/>
      <c r="H239" s="235"/>
      <c r="I239" s="234"/>
    </row>
    <row r="240" spans="1:9" s="2" customFormat="1" ht="15">
      <c r="A240" s="234"/>
      <c r="B240" s="234"/>
      <c r="C240" s="234"/>
      <c r="D240" s="234"/>
      <c r="E240" s="64"/>
      <c r="F240" s="235"/>
      <c r="G240" s="235"/>
      <c r="H240" s="235"/>
      <c r="I240" s="234"/>
    </row>
    <row r="241" spans="1:9" s="2" customFormat="1" ht="15">
      <c r="A241" s="234"/>
      <c r="B241" s="234"/>
      <c r="C241" s="234"/>
      <c r="D241" s="234"/>
      <c r="E241" s="64"/>
      <c r="F241" s="235"/>
      <c r="G241" s="235"/>
      <c r="H241" s="235"/>
      <c r="I241" s="234"/>
    </row>
    <row r="242" spans="1:9" s="2" customFormat="1" ht="15">
      <c r="A242" s="234"/>
      <c r="B242" s="234"/>
      <c r="C242" s="234"/>
      <c r="D242" s="234"/>
      <c r="E242" s="64"/>
      <c r="F242" s="235"/>
      <c r="G242" s="235"/>
      <c r="H242" s="235"/>
      <c r="I242" s="234"/>
    </row>
    <row r="243" spans="1:9" s="2" customFormat="1" ht="15">
      <c r="A243" s="234"/>
      <c r="B243" s="234"/>
      <c r="C243" s="234"/>
      <c r="D243" s="234"/>
      <c r="E243" s="64"/>
      <c r="F243" s="235"/>
      <c r="G243" s="235"/>
      <c r="H243" s="235"/>
      <c r="I243" s="234"/>
    </row>
    <row r="244" spans="1:9" s="3" customFormat="1" ht="15">
      <c r="A244" s="234"/>
      <c r="B244" s="234"/>
      <c r="C244" s="234"/>
      <c r="D244" s="234"/>
      <c r="E244" s="64"/>
      <c r="F244" s="235"/>
      <c r="G244" s="235"/>
      <c r="H244" s="235"/>
      <c r="I244" s="234"/>
    </row>
    <row r="245" spans="1:9" s="55" customFormat="1" ht="14">
      <c r="A245" s="69"/>
      <c r="B245" s="69"/>
      <c r="C245" s="238"/>
      <c r="D245" s="69"/>
      <c r="E245" s="64"/>
      <c r="F245" s="68"/>
      <c r="G245" s="68"/>
      <c r="H245" s="235"/>
      <c r="I245" s="69"/>
    </row>
    <row r="246" spans="1:9" s="55" customFormat="1" ht="14">
      <c r="A246" s="69"/>
      <c r="B246" s="69"/>
      <c r="C246" s="238"/>
      <c r="D246" s="69"/>
      <c r="E246" s="64"/>
      <c r="F246" s="68"/>
      <c r="G246" s="68"/>
      <c r="H246" s="235"/>
      <c r="I246" s="69"/>
    </row>
    <row r="247" spans="1:9" s="4" customFormat="1" ht="14">
      <c r="A247" s="69"/>
      <c r="B247" s="69"/>
      <c r="C247" s="238"/>
      <c r="D247" s="69"/>
      <c r="E247" s="64"/>
      <c r="F247" s="68"/>
      <c r="G247" s="68"/>
      <c r="H247" s="235"/>
      <c r="I247" s="69"/>
    </row>
    <row r="248" spans="1:9" s="55" customFormat="1" ht="14">
      <c r="A248" s="69"/>
      <c r="B248" s="69"/>
      <c r="C248" s="238"/>
      <c r="D248" s="69"/>
      <c r="E248" s="64"/>
      <c r="F248" s="68"/>
      <c r="G248" s="68"/>
      <c r="H248" s="68"/>
      <c r="I248" s="69"/>
    </row>
    <row r="249" spans="1:9" s="4" customFormat="1" ht="14">
      <c r="A249" s="70"/>
      <c r="B249" s="70"/>
      <c r="C249" s="71"/>
      <c r="D249" s="70"/>
      <c r="E249" s="65"/>
      <c r="F249" s="72"/>
      <c r="G249" s="72"/>
      <c r="H249" s="72"/>
      <c r="I249" s="70"/>
    </row>
    <row r="250" spans="1:9" s="3" customFormat="1" ht="15">
      <c r="A250" s="61"/>
      <c r="B250" s="62"/>
      <c r="C250" s="61"/>
      <c r="D250" s="61" t="s">
        <v>10</v>
      </c>
      <c r="E250" s="61"/>
      <c r="F250" s="63">
        <f>SUM(F230:F249)</f>
        <v>0</v>
      </c>
      <c r="G250" s="63">
        <f>SUM(G230:G249)</f>
        <v>0</v>
      </c>
      <c r="H250" s="63">
        <f>SUM(H230:H249)</f>
        <v>0</v>
      </c>
      <c r="I250" s="61"/>
    </row>
    <row r="251" spans="1:9" s="3" customFormat="1" ht="15" customHeight="1">
      <c r="A251" s="419" t="s">
        <v>20</v>
      </c>
      <c r="B251" s="419"/>
      <c r="C251" s="419"/>
      <c r="D251" s="419"/>
      <c r="E251" s="419"/>
      <c r="F251" s="419"/>
      <c r="G251" s="419"/>
      <c r="H251" s="419"/>
      <c r="I251" s="419"/>
    </row>
    <row r="252" spans="1:9" s="3" customFormat="1" ht="15">
      <c r="A252" s="234"/>
      <c r="B252" s="234"/>
      <c r="C252" s="234"/>
      <c r="D252" s="234"/>
      <c r="E252" s="64"/>
      <c r="F252" s="235"/>
      <c r="G252" s="235"/>
      <c r="H252" s="235"/>
      <c r="I252" s="234"/>
    </row>
    <row r="253" spans="1:9" s="4" customFormat="1" ht="14">
      <c r="A253" s="69"/>
      <c r="B253" s="69"/>
      <c r="C253" s="238"/>
      <c r="D253" s="69"/>
      <c r="E253" s="64"/>
      <c r="F253" s="68"/>
      <c r="G253" s="68"/>
      <c r="H253" s="235"/>
      <c r="I253" s="69"/>
    </row>
    <row r="254" spans="1:9" s="2" customFormat="1" ht="15">
      <c r="A254" s="234"/>
      <c r="B254" s="234"/>
      <c r="C254" s="234"/>
      <c r="D254" s="234"/>
      <c r="E254" s="64"/>
      <c r="F254" s="235"/>
      <c r="G254" s="235"/>
      <c r="H254" s="235"/>
      <c r="I254" s="234"/>
    </row>
    <row r="255" spans="1:9" s="2" customFormat="1" ht="15">
      <c r="A255" s="234"/>
      <c r="B255" s="234"/>
      <c r="C255" s="234"/>
      <c r="D255" s="234"/>
      <c r="E255" s="64"/>
      <c r="F255" s="235"/>
      <c r="G255" s="235"/>
      <c r="H255" s="235"/>
      <c r="I255" s="234"/>
    </row>
    <row r="256" spans="1:9" s="58" customFormat="1" ht="15">
      <c r="A256" s="234"/>
      <c r="B256" s="234"/>
      <c r="C256" s="234"/>
      <c r="D256" s="234"/>
      <c r="E256" s="64"/>
      <c r="F256" s="235"/>
      <c r="G256" s="235"/>
      <c r="H256" s="235"/>
      <c r="I256" s="234"/>
    </row>
    <row r="257" spans="1:9" s="2" customFormat="1" ht="15">
      <c r="A257" s="234"/>
      <c r="B257" s="234"/>
      <c r="C257" s="234"/>
      <c r="D257" s="234"/>
      <c r="E257" s="64"/>
      <c r="F257" s="235"/>
      <c r="G257" s="235"/>
      <c r="H257" s="235"/>
      <c r="I257" s="234"/>
    </row>
    <row r="258" spans="1:9" s="58" customFormat="1" ht="15">
      <c r="A258" s="234"/>
      <c r="B258" s="234"/>
      <c r="C258" s="234"/>
      <c r="D258" s="234"/>
      <c r="E258" s="64"/>
      <c r="F258" s="235"/>
      <c r="G258" s="235"/>
      <c r="H258" s="235"/>
      <c r="I258" s="234"/>
    </row>
    <row r="259" spans="1:9" s="2" customFormat="1" ht="14">
      <c r="A259" s="66"/>
      <c r="B259" s="66"/>
      <c r="C259" s="71"/>
      <c r="D259" s="69"/>
      <c r="E259" s="64"/>
      <c r="F259" s="68"/>
      <c r="G259" s="68"/>
      <c r="H259" s="68"/>
      <c r="I259" s="64"/>
    </row>
    <row r="260" spans="1:9" s="172" customFormat="1" ht="14">
      <c r="A260" s="66"/>
      <c r="B260" s="66"/>
      <c r="C260" s="67"/>
      <c r="D260" s="66"/>
      <c r="E260" s="64"/>
      <c r="F260" s="68"/>
      <c r="G260" s="235"/>
      <c r="H260" s="68"/>
      <c r="I260" s="234"/>
    </row>
    <row r="261" spans="1:9" s="3" customFormat="1" ht="15">
      <c r="A261" s="234"/>
      <c r="B261" s="234"/>
      <c r="C261" s="234"/>
      <c r="D261" s="234"/>
      <c r="E261" s="64"/>
      <c r="F261" s="235"/>
      <c r="G261" s="235"/>
      <c r="H261" s="235"/>
      <c r="I261" s="234"/>
    </row>
    <row r="262" spans="1:9" s="3" customFormat="1" ht="15">
      <c r="A262" s="234"/>
      <c r="B262" s="234"/>
      <c r="C262" s="234"/>
      <c r="D262" s="234"/>
      <c r="E262" s="64"/>
      <c r="F262" s="235"/>
      <c r="G262" s="235"/>
      <c r="H262" s="235"/>
      <c r="I262" s="234"/>
    </row>
    <row r="263" spans="1:9" s="3" customFormat="1" ht="15">
      <c r="A263" s="234"/>
      <c r="B263" s="234"/>
      <c r="C263" s="234"/>
      <c r="D263" s="234"/>
      <c r="E263" s="64"/>
      <c r="F263" s="235"/>
      <c r="G263" s="235"/>
      <c r="H263" s="235"/>
      <c r="I263" s="234"/>
    </row>
    <row r="264" spans="1:9" s="3" customFormat="1" ht="15">
      <c r="A264" s="69"/>
      <c r="B264" s="69"/>
      <c r="C264" s="238"/>
      <c r="D264" s="69"/>
      <c r="E264" s="64"/>
      <c r="F264" s="68"/>
      <c r="G264" s="235"/>
      <c r="H264" s="235"/>
      <c r="I264" s="69"/>
    </row>
    <row r="265" spans="1:9" s="3" customFormat="1" ht="15">
      <c r="A265" s="70"/>
      <c r="B265" s="70"/>
      <c r="C265" s="71"/>
      <c r="D265" s="70"/>
      <c r="E265" s="65"/>
      <c r="F265" s="72"/>
      <c r="G265" s="235"/>
      <c r="H265" s="235"/>
      <c r="I265" s="70"/>
    </row>
    <row r="266" spans="1:9" s="3" customFormat="1" ht="15">
      <c r="A266" s="70"/>
      <c r="B266" s="70"/>
      <c r="C266" s="71"/>
      <c r="D266" s="70"/>
      <c r="E266" s="65"/>
      <c r="F266" s="72"/>
      <c r="G266" s="235"/>
      <c r="H266" s="235"/>
      <c r="I266" s="69"/>
    </row>
    <row r="267" spans="1:9" s="3" customFormat="1" ht="15">
      <c r="A267" s="70"/>
      <c r="B267" s="70"/>
      <c r="C267" s="71"/>
      <c r="D267" s="70"/>
      <c r="E267" s="65"/>
      <c r="F267" s="72"/>
      <c r="G267" s="235"/>
      <c r="H267" s="68"/>
      <c r="I267" s="70"/>
    </row>
    <row r="268" spans="1:9" s="3" customFormat="1" ht="15">
      <c r="A268" s="70"/>
      <c r="B268" s="70"/>
      <c r="C268" s="71"/>
      <c r="D268" s="70"/>
      <c r="E268" s="65"/>
      <c r="F268" s="72"/>
      <c r="G268" s="235"/>
      <c r="H268" s="68"/>
      <c r="I268" s="70"/>
    </row>
    <row r="269" spans="1:9" s="3" customFormat="1" ht="15">
      <c r="A269" s="61"/>
      <c r="B269" s="62"/>
      <c r="C269" s="61"/>
      <c r="D269" s="61" t="s">
        <v>10</v>
      </c>
      <c r="E269" s="61"/>
      <c r="F269" s="63">
        <f>SUM(F252:F268)</f>
        <v>0</v>
      </c>
      <c r="G269" s="63">
        <f>SUM(G252:G268)</f>
        <v>0</v>
      </c>
      <c r="H269" s="63">
        <f>SUM(H252:H268)</f>
        <v>0</v>
      </c>
      <c r="I269" s="61"/>
    </row>
    <row r="270" spans="1:9" s="3" customFormat="1" ht="15" customHeight="1">
      <c r="A270" s="419" t="s">
        <v>21</v>
      </c>
      <c r="B270" s="419"/>
      <c r="C270" s="419"/>
      <c r="D270" s="419"/>
      <c r="E270" s="419"/>
      <c r="F270" s="419"/>
      <c r="G270" s="419"/>
      <c r="H270" s="419"/>
      <c r="I270" s="419"/>
    </row>
    <row r="271" spans="1:9" s="3" customFormat="1" ht="15">
      <c r="A271" s="234"/>
      <c r="B271" s="234"/>
      <c r="C271" s="234"/>
      <c r="D271" s="234"/>
      <c r="E271" s="64"/>
      <c r="F271" s="235"/>
      <c r="G271" s="235"/>
      <c r="H271" s="235"/>
      <c r="I271" s="234"/>
    </row>
    <row r="272" spans="1:9" s="3" customFormat="1" ht="15">
      <c r="A272" s="234"/>
      <c r="B272" s="234"/>
      <c r="C272" s="234"/>
      <c r="D272" s="234"/>
      <c r="E272" s="64"/>
      <c r="F272" s="235"/>
      <c r="G272" s="235"/>
      <c r="H272" s="235"/>
      <c r="I272" s="234"/>
    </row>
    <row r="273" spans="1:9" s="3" customFormat="1" ht="15">
      <c r="A273" s="234"/>
      <c r="B273" s="234"/>
      <c r="C273" s="234"/>
      <c r="D273" s="234"/>
      <c r="E273" s="64"/>
      <c r="F273" s="235"/>
      <c r="G273" s="235"/>
      <c r="H273" s="235"/>
      <c r="I273" s="234"/>
    </row>
    <row r="274" spans="1:9" s="220" customFormat="1" ht="15">
      <c r="A274" s="234"/>
      <c r="B274" s="234"/>
      <c r="C274" s="234"/>
      <c r="D274" s="234"/>
      <c r="E274" s="64"/>
      <c r="F274" s="235"/>
      <c r="G274" s="235"/>
      <c r="H274" s="235"/>
      <c r="I274" s="234"/>
    </row>
    <row r="275" spans="1:9" s="3" customFormat="1" ht="15">
      <c r="A275" s="234"/>
      <c r="B275" s="234"/>
      <c r="C275" s="234"/>
      <c r="D275" s="234"/>
      <c r="E275" s="64"/>
      <c r="F275" s="235"/>
      <c r="G275" s="235"/>
      <c r="H275" s="235"/>
      <c r="I275" s="234"/>
    </row>
    <row r="276" spans="1:9" s="3" customFormat="1" ht="15">
      <c r="A276" s="234"/>
      <c r="B276" s="234"/>
      <c r="C276" s="234"/>
      <c r="D276" s="234"/>
      <c r="E276" s="64"/>
      <c r="F276" s="235"/>
      <c r="G276" s="235"/>
      <c r="H276" s="235"/>
      <c r="I276" s="234"/>
    </row>
    <row r="277" spans="1:9" s="3" customFormat="1" ht="15">
      <c r="A277" s="234"/>
      <c r="B277" s="234"/>
      <c r="C277" s="234"/>
      <c r="D277" s="234"/>
      <c r="E277" s="64"/>
      <c r="F277" s="235"/>
      <c r="G277" s="235"/>
      <c r="H277" s="235"/>
      <c r="I277" s="234"/>
    </row>
    <row r="278" spans="1:9" s="3" customFormat="1" ht="15">
      <c r="A278" s="234"/>
      <c r="B278" s="234"/>
      <c r="C278" s="234"/>
      <c r="D278" s="234"/>
      <c r="E278" s="64"/>
      <c r="F278" s="235"/>
      <c r="G278" s="235"/>
      <c r="H278" s="235"/>
      <c r="I278" s="234"/>
    </row>
    <row r="279" spans="1:9" s="5" customFormat="1" ht="14">
      <c r="A279" s="66"/>
      <c r="B279" s="66"/>
      <c r="C279" s="67"/>
      <c r="D279" s="66"/>
      <c r="E279" s="64"/>
      <c r="F279" s="68"/>
      <c r="G279" s="235"/>
      <c r="H279" s="235"/>
      <c r="I279" s="234"/>
    </row>
    <row r="280" spans="1:9" s="3" customFormat="1" ht="15">
      <c r="A280" s="234"/>
      <c r="B280" s="234"/>
      <c r="C280" s="234"/>
      <c r="D280" s="234"/>
      <c r="E280" s="64"/>
      <c r="F280" s="235"/>
      <c r="G280" s="235"/>
      <c r="H280" s="235"/>
      <c r="I280" s="234"/>
    </row>
    <row r="281" spans="1:9" s="3" customFormat="1" ht="15">
      <c r="A281" s="234"/>
      <c r="B281" s="234"/>
      <c r="C281" s="234"/>
      <c r="D281" s="234"/>
      <c r="E281" s="64"/>
      <c r="F281" s="235"/>
      <c r="G281" s="235"/>
      <c r="H281" s="235"/>
      <c r="I281" s="234"/>
    </row>
    <row r="282" spans="1:9" s="3" customFormat="1" ht="15">
      <c r="A282" s="234"/>
      <c r="B282" s="234"/>
      <c r="C282" s="234"/>
      <c r="D282" s="234"/>
      <c r="E282" s="64"/>
      <c r="F282" s="235"/>
      <c r="G282" s="235"/>
      <c r="H282" s="235"/>
      <c r="I282" s="234"/>
    </row>
    <row r="283" spans="1:9" s="3" customFormat="1" ht="15">
      <c r="A283" s="69"/>
      <c r="B283" s="69"/>
      <c r="C283" s="238"/>
      <c r="D283" s="69"/>
      <c r="E283" s="64"/>
      <c r="F283" s="82"/>
      <c r="G283" s="68"/>
      <c r="H283" s="235"/>
      <c r="I283" s="69"/>
    </row>
    <row r="284" spans="1:9" s="3" customFormat="1" ht="15">
      <c r="A284" s="70"/>
      <c r="B284" s="70"/>
      <c r="C284" s="71"/>
      <c r="D284" s="70"/>
      <c r="E284" s="65"/>
      <c r="F284" s="72"/>
      <c r="G284" s="72"/>
      <c r="H284" s="235"/>
      <c r="I284" s="70"/>
    </row>
    <row r="285" spans="1:9" s="3" customFormat="1" ht="15">
      <c r="A285" s="70"/>
      <c r="B285" s="70"/>
      <c r="C285" s="71"/>
      <c r="D285" s="70"/>
      <c r="E285" s="65"/>
      <c r="F285" s="72"/>
      <c r="G285" s="72"/>
      <c r="H285" s="235"/>
      <c r="I285" s="70"/>
    </row>
    <row r="286" spans="1:9" s="3" customFormat="1" ht="14">
      <c r="A286" s="70"/>
      <c r="B286" s="70"/>
      <c r="C286" s="71"/>
      <c r="D286" s="70"/>
      <c r="E286" s="65"/>
      <c r="F286" s="72"/>
      <c r="G286" s="72"/>
      <c r="H286" s="72"/>
      <c r="I286" s="70"/>
    </row>
    <row r="287" spans="1:9" s="3" customFormat="1" ht="14">
      <c r="A287" s="70"/>
      <c r="B287" s="70"/>
      <c r="C287" s="71"/>
      <c r="D287" s="70"/>
      <c r="E287" s="65"/>
      <c r="F287" s="72"/>
      <c r="G287" s="72"/>
      <c r="H287" s="72"/>
      <c r="I287" s="70"/>
    </row>
    <row r="288" spans="1:9" s="3" customFormat="1" ht="14">
      <c r="A288" s="70"/>
      <c r="B288" s="70"/>
      <c r="C288" s="71"/>
      <c r="D288" s="70"/>
      <c r="E288" s="65"/>
      <c r="F288" s="72"/>
      <c r="G288" s="72"/>
      <c r="H288" s="72"/>
      <c r="I288" s="70"/>
    </row>
    <row r="289" spans="1:9" s="3" customFormat="1" ht="14">
      <c r="A289" s="70"/>
      <c r="B289" s="70"/>
      <c r="C289" s="71"/>
      <c r="D289" s="70"/>
      <c r="E289" s="65"/>
      <c r="F289" s="72"/>
      <c r="G289" s="72"/>
      <c r="H289" s="72"/>
      <c r="I289" s="70"/>
    </row>
    <row r="290" spans="1:9" s="3" customFormat="1" ht="14">
      <c r="A290" s="70"/>
      <c r="B290" s="70"/>
      <c r="C290" s="71"/>
      <c r="D290" s="70"/>
      <c r="E290" s="65"/>
      <c r="F290" s="72"/>
      <c r="G290" s="72"/>
      <c r="H290" s="72"/>
      <c r="I290" s="70"/>
    </row>
    <row r="291" spans="1:9" s="3" customFormat="1" ht="14">
      <c r="A291" s="70"/>
      <c r="B291" s="70"/>
      <c r="C291" s="71"/>
      <c r="D291" s="70"/>
      <c r="E291" s="65"/>
      <c r="F291" s="72"/>
      <c r="G291" s="72"/>
      <c r="H291" s="72"/>
      <c r="I291" s="70"/>
    </row>
    <row r="292" spans="1:9" s="3" customFormat="1" ht="14">
      <c r="A292" s="70"/>
      <c r="B292" s="70"/>
      <c r="C292" s="71"/>
      <c r="D292" s="70"/>
      <c r="E292" s="65"/>
      <c r="F292" s="72"/>
      <c r="G292" s="72"/>
      <c r="H292" s="72"/>
      <c r="I292" s="70"/>
    </row>
    <row r="293" spans="1:9" s="3" customFormat="1" ht="15">
      <c r="A293" s="61"/>
      <c r="B293" s="62"/>
      <c r="C293" s="61"/>
      <c r="D293" s="61" t="s">
        <v>10</v>
      </c>
      <c r="E293" s="61"/>
      <c r="F293" s="63">
        <f>SUM(F271:F292)</f>
        <v>0</v>
      </c>
      <c r="G293" s="63">
        <f>SUM(G271:G292)</f>
        <v>0</v>
      </c>
      <c r="H293" s="63">
        <f>SUM(H271:H292)</f>
        <v>0</v>
      </c>
      <c r="I293" s="61"/>
    </row>
    <row r="294" spans="1:9" s="3" customFormat="1" ht="16" customHeight="1">
      <c r="A294" s="73"/>
      <c r="B294" s="74"/>
      <c r="C294" s="74"/>
      <c r="D294" s="74"/>
      <c r="E294" s="74"/>
      <c r="F294" s="420">
        <f>F24+F51+F75+F99+F123+F149+F182+F199+F228+F250+F269+F293</f>
        <v>485692.82999999996</v>
      </c>
      <c r="G294" s="420">
        <f>G24+G51+G75+G99+G123+G149+G182+G199+G228+G250+G269+G293</f>
        <v>68471.728000000003</v>
      </c>
      <c r="H294" s="420">
        <f>H24+H51+H75+H99+H123+H149+H182+H199+H228+H250+H269+H293</f>
        <v>554164.55200000003</v>
      </c>
      <c r="I294" s="422"/>
    </row>
    <row r="295" spans="1:9" s="3" customFormat="1" ht="15">
      <c r="A295" s="75" t="s">
        <v>10</v>
      </c>
      <c r="B295" s="76"/>
      <c r="C295" s="76"/>
      <c r="D295" s="76"/>
      <c r="E295" s="76"/>
      <c r="F295" s="421"/>
      <c r="G295" s="421"/>
      <c r="H295" s="421"/>
      <c r="I295" s="423"/>
    </row>
    <row r="296" spans="1:9" s="3" customFormat="1" ht="15">
      <c r="A296" s="77" t="s">
        <v>22</v>
      </c>
      <c r="B296" s="78"/>
      <c r="C296" s="78"/>
      <c r="D296" s="78"/>
      <c r="E296" s="78"/>
      <c r="F296" s="78"/>
      <c r="G296" s="78"/>
      <c r="H296" s="78"/>
      <c r="I296" s="79">
        <f>F294+G294</f>
        <v>554164.55799999996</v>
      </c>
    </row>
    <row r="297" spans="1:9" ht="16">
      <c r="A297" s="80"/>
      <c r="B297" s="80"/>
      <c r="C297" s="80"/>
      <c r="D297" s="80"/>
      <c r="E297" s="80"/>
      <c r="F297" s="80"/>
      <c r="G297" s="80"/>
      <c r="H297" s="80"/>
      <c r="I297" s="80"/>
    </row>
  </sheetData>
  <mergeCells count="32">
    <mergeCell ref="A149:E149"/>
    <mergeCell ref="A24:E24"/>
    <mergeCell ref="A75:E75"/>
    <mergeCell ref="A99:E99"/>
    <mergeCell ref="A123:E123"/>
    <mergeCell ref="A25:I25"/>
    <mergeCell ref="A52:I52"/>
    <mergeCell ref="A76:I76"/>
    <mergeCell ref="A100:I100"/>
    <mergeCell ref="A124:I124"/>
    <mergeCell ref="A51:E51"/>
    <mergeCell ref="F294:F295"/>
    <mergeCell ref="G294:G295"/>
    <mergeCell ref="H294:H295"/>
    <mergeCell ref="I294:I295"/>
    <mergeCell ref="A1:I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270:I270"/>
    <mergeCell ref="A5:I5"/>
    <mergeCell ref="A150:I150"/>
    <mergeCell ref="A183:I183"/>
    <mergeCell ref="A200:I200"/>
    <mergeCell ref="A229:I229"/>
    <mergeCell ref="A251:I251"/>
  </mergeCells>
  <phoneticPr fontId="19" type="noConversion"/>
  <pageMargins left="0.7" right="0.7" top="0.75" bottom="0.75" header="0.3" footer="0.3"/>
  <pageSetup paperSize="9" scale="58" fitToWidth="5" fitToHeight="5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30668-7E22-CC43-92D3-0100A00EA6FA}">
  <sheetPr>
    <tabColor rgb="FFFF0000"/>
  </sheetPr>
  <dimension ref="A1:N262"/>
  <sheetViews>
    <sheetView zoomScale="138" zoomScaleNormal="125" workbookViewId="0">
      <pane ySplit="4" topLeftCell="A119" activePane="bottomLeft" state="frozen"/>
      <selection pane="bottomLeft" activeCell="D141" sqref="D141"/>
    </sheetView>
  </sheetViews>
  <sheetFormatPr baseColWidth="10" defaultRowHeight="14"/>
  <cols>
    <col min="1" max="1" width="13.5" style="169" customWidth="1"/>
    <col min="2" max="2" width="19" style="171" customWidth="1"/>
    <col min="3" max="3" width="30.83203125" style="6" customWidth="1"/>
    <col min="4" max="4" width="33.5" style="6" customWidth="1"/>
    <col min="5" max="5" width="11.6640625" style="6" customWidth="1"/>
    <col min="6" max="6" width="13" style="6" customWidth="1"/>
    <col min="7" max="7" width="10.83203125" style="6"/>
    <col min="8" max="8" width="12" style="6" customWidth="1"/>
    <col min="9" max="9" width="47" style="32" customWidth="1"/>
    <col min="10" max="256" width="10.83203125" style="6"/>
    <col min="257" max="257" width="13.5" style="6" customWidth="1"/>
    <col min="258" max="258" width="19" style="6" customWidth="1"/>
    <col min="259" max="259" width="20" style="6" customWidth="1"/>
    <col min="260" max="260" width="33.5" style="6" customWidth="1"/>
    <col min="261" max="261" width="11.6640625" style="6" customWidth="1"/>
    <col min="262" max="262" width="13" style="6" customWidth="1"/>
    <col min="263" max="263" width="10.83203125" style="6"/>
    <col min="264" max="264" width="12" style="6" customWidth="1"/>
    <col min="265" max="265" width="47" style="6" customWidth="1"/>
    <col min="266" max="512" width="10.83203125" style="6"/>
    <col min="513" max="513" width="13.5" style="6" customWidth="1"/>
    <col min="514" max="514" width="19" style="6" customWidth="1"/>
    <col min="515" max="515" width="20" style="6" customWidth="1"/>
    <col min="516" max="516" width="33.5" style="6" customWidth="1"/>
    <col min="517" max="517" width="11.6640625" style="6" customWidth="1"/>
    <col min="518" max="518" width="13" style="6" customWidth="1"/>
    <col min="519" max="519" width="10.83203125" style="6"/>
    <col min="520" max="520" width="12" style="6" customWidth="1"/>
    <col min="521" max="521" width="47" style="6" customWidth="1"/>
    <col min="522" max="768" width="10.83203125" style="6"/>
    <col min="769" max="769" width="13.5" style="6" customWidth="1"/>
    <col min="770" max="770" width="19" style="6" customWidth="1"/>
    <col min="771" max="771" width="20" style="6" customWidth="1"/>
    <col min="772" max="772" width="33.5" style="6" customWidth="1"/>
    <col min="773" max="773" width="11.6640625" style="6" customWidth="1"/>
    <col min="774" max="774" width="13" style="6" customWidth="1"/>
    <col min="775" max="775" width="10.83203125" style="6"/>
    <col min="776" max="776" width="12" style="6" customWidth="1"/>
    <col min="777" max="777" width="47" style="6" customWidth="1"/>
    <col min="778" max="1024" width="10.83203125" style="6"/>
    <col min="1025" max="1025" width="13.5" style="6" customWidth="1"/>
    <col min="1026" max="1026" width="19" style="6" customWidth="1"/>
    <col min="1027" max="1027" width="20" style="6" customWidth="1"/>
    <col min="1028" max="1028" width="33.5" style="6" customWidth="1"/>
    <col min="1029" max="1029" width="11.6640625" style="6" customWidth="1"/>
    <col min="1030" max="1030" width="13" style="6" customWidth="1"/>
    <col min="1031" max="1031" width="10.83203125" style="6"/>
    <col min="1032" max="1032" width="12" style="6" customWidth="1"/>
    <col min="1033" max="1033" width="47" style="6" customWidth="1"/>
    <col min="1034" max="1280" width="10.83203125" style="6"/>
    <col min="1281" max="1281" width="13.5" style="6" customWidth="1"/>
    <col min="1282" max="1282" width="19" style="6" customWidth="1"/>
    <col min="1283" max="1283" width="20" style="6" customWidth="1"/>
    <col min="1284" max="1284" width="33.5" style="6" customWidth="1"/>
    <col min="1285" max="1285" width="11.6640625" style="6" customWidth="1"/>
    <col min="1286" max="1286" width="13" style="6" customWidth="1"/>
    <col min="1287" max="1287" width="10.83203125" style="6"/>
    <col min="1288" max="1288" width="12" style="6" customWidth="1"/>
    <col min="1289" max="1289" width="47" style="6" customWidth="1"/>
    <col min="1290" max="1536" width="10.83203125" style="6"/>
    <col min="1537" max="1537" width="13.5" style="6" customWidth="1"/>
    <col min="1538" max="1538" width="19" style="6" customWidth="1"/>
    <col min="1539" max="1539" width="20" style="6" customWidth="1"/>
    <col min="1540" max="1540" width="33.5" style="6" customWidth="1"/>
    <col min="1541" max="1541" width="11.6640625" style="6" customWidth="1"/>
    <col min="1542" max="1542" width="13" style="6" customWidth="1"/>
    <col min="1543" max="1543" width="10.83203125" style="6"/>
    <col min="1544" max="1544" width="12" style="6" customWidth="1"/>
    <col min="1545" max="1545" width="47" style="6" customWidth="1"/>
    <col min="1546" max="1792" width="10.83203125" style="6"/>
    <col min="1793" max="1793" width="13.5" style="6" customWidth="1"/>
    <col min="1794" max="1794" width="19" style="6" customWidth="1"/>
    <col min="1795" max="1795" width="20" style="6" customWidth="1"/>
    <col min="1796" max="1796" width="33.5" style="6" customWidth="1"/>
    <col min="1797" max="1797" width="11.6640625" style="6" customWidth="1"/>
    <col min="1798" max="1798" width="13" style="6" customWidth="1"/>
    <col min="1799" max="1799" width="10.83203125" style="6"/>
    <col min="1800" max="1800" width="12" style="6" customWidth="1"/>
    <col min="1801" max="1801" width="47" style="6" customWidth="1"/>
    <col min="1802" max="2048" width="10.83203125" style="6"/>
    <col min="2049" max="2049" width="13.5" style="6" customWidth="1"/>
    <col min="2050" max="2050" width="19" style="6" customWidth="1"/>
    <col min="2051" max="2051" width="20" style="6" customWidth="1"/>
    <col min="2052" max="2052" width="33.5" style="6" customWidth="1"/>
    <col min="2053" max="2053" width="11.6640625" style="6" customWidth="1"/>
    <col min="2054" max="2054" width="13" style="6" customWidth="1"/>
    <col min="2055" max="2055" width="10.83203125" style="6"/>
    <col min="2056" max="2056" width="12" style="6" customWidth="1"/>
    <col min="2057" max="2057" width="47" style="6" customWidth="1"/>
    <col min="2058" max="2304" width="10.83203125" style="6"/>
    <col min="2305" max="2305" width="13.5" style="6" customWidth="1"/>
    <col min="2306" max="2306" width="19" style="6" customWidth="1"/>
    <col min="2307" max="2307" width="20" style="6" customWidth="1"/>
    <col min="2308" max="2308" width="33.5" style="6" customWidth="1"/>
    <col min="2309" max="2309" width="11.6640625" style="6" customWidth="1"/>
    <col min="2310" max="2310" width="13" style="6" customWidth="1"/>
    <col min="2311" max="2311" width="10.83203125" style="6"/>
    <col min="2312" max="2312" width="12" style="6" customWidth="1"/>
    <col min="2313" max="2313" width="47" style="6" customWidth="1"/>
    <col min="2314" max="2560" width="10.83203125" style="6"/>
    <col min="2561" max="2561" width="13.5" style="6" customWidth="1"/>
    <col min="2562" max="2562" width="19" style="6" customWidth="1"/>
    <col min="2563" max="2563" width="20" style="6" customWidth="1"/>
    <col min="2564" max="2564" width="33.5" style="6" customWidth="1"/>
    <col min="2565" max="2565" width="11.6640625" style="6" customWidth="1"/>
    <col min="2566" max="2566" width="13" style="6" customWidth="1"/>
    <col min="2567" max="2567" width="10.83203125" style="6"/>
    <col min="2568" max="2568" width="12" style="6" customWidth="1"/>
    <col min="2569" max="2569" width="47" style="6" customWidth="1"/>
    <col min="2570" max="2816" width="10.83203125" style="6"/>
    <col min="2817" max="2817" width="13.5" style="6" customWidth="1"/>
    <col min="2818" max="2818" width="19" style="6" customWidth="1"/>
    <col min="2819" max="2819" width="20" style="6" customWidth="1"/>
    <col min="2820" max="2820" width="33.5" style="6" customWidth="1"/>
    <col min="2821" max="2821" width="11.6640625" style="6" customWidth="1"/>
    <col min="2822" max="2822" width="13" style="6" customWidth="1"/>
    <col min="2823" max="2823" width="10.83203125" style="6"/>
    <col min="2824" max="2824" width="12" style="6" customWidth="1"/>
    <col min="2825" max="2825" width="47" style="6" customWidth="1"/>
    <col min="2826" max="3072" width="10.83203125" style="6"/>
    <col min="3073" max="3073" width="13.5" style="6" customWidth="1"/>
    <col min="3074" max="3074" width="19" style="6" customWidth="1"/>
    <col min="3075" max="3075" width="20" style="6" customWidth="1"/>
    <col min="3076" max="3076" width="33.5" style="6" customWidth="1"/>
    <col min="3077" max="3077" width="11.6640625" style="6" customWidth="1"/>
    <col min="3078" max="3078" width="13" style="6" customWidth="1"/>
    <col min="3079" max="3079" width="10.83203125" style="6"/>
    <col min="3080" max="3080" width="12" style="6" customWidth="1"/>
    <col min="3081" max="3081" width="47" style="6" customWidth="1"/>
    <col min="3082" max="3328" width="10.83203125" style="6"/>
    <col min="3329" max="3329" width="13.5" style="6" customWidth="1"/>
    <col min="3330" max="3330" width="19" style="6" customWidth="1"/>
    <col min="3331" max="3331" width="20" style="6" customWidth="1"/>
    <col min="3332" max="3332" width="33.5" style="6" customWidth="1"/>
    <col min="3333" max="3333" width="11.6640625" style="6" customWidth="1"/>
    <col min="3334" max="3334" width="13" style="6" customWidth="1"/>
    <col min="3335" max="3335" width="10.83203125" style="6"/>
    <col min="3336" max="3336" width="12" style="6" customWidth="1"/>
    <col min="3337" max="3337" width="47" style="6" customWidth="1"/>
    <col min="3338" max="3584" width="10.83203125" style="6"/>
    <col min="3585" max="3585" width="13.5" style="6" customWidth="1"/>
    <col min="3586" max="3586" width="19" style="6" customWidth="1"/>
    <col min="3587" max="3587" width="20" style="6" customWidth="1"/>
    <col min="3588" max="3588" width="33.5" style="6" customWidth="1"/>
    <col min="3589" max="3589" width="11.6640625" style="6" customWidth="1"/>
    <col min="3590" max="3590" width="13" style="6" customWidth="1"/>
    <col min="3591" max="3591" width="10.83203125" style="6"/>
    <col min="3592" max="3592" width="12" style="6" customWidth="1"/>
    <col min="3593" max="3593" width="47" style="6" customWidth="1"/>
    <col min="3594" max="3840" width="10.83203125" style="6"/>
    <col min="3841" max="3841" width="13.5" style="6" customWidth="1"/>
    <col min="3842" max="3842" width="19" style="6" customWidth="1"/>
    <col min="3843" max="3843" width="20" style="6" customWidth="1"/>
    <col min="3844" max="3844" width="33.5" style="6" customWidth="1"/>
    <col min="3845" max="3845" width="11.6640625" style="6" customWidth="1"/>
    <col min="3846" max="3846" width="13" style="6" customWidth="1"/>
    <col min="3847" max="3847" width="10.83203125" style="6"/>
    <col min="3848" max="3848" width="12" style="6" customWidth="1"/>
    <col min="3849" max="3849" width="47" style="6" customWidth="1"/>
    <col min="3850" max="4096" width="10.83203125" style="6"/>
    <col min="4097" max="4097" width="13.5" style="6" customWidth="1"/>
    <col min="4098" max="4098" width="19" style="6" customWidth="1"/>
    <col min="4099" max="4099" width="20" style="6" customWidth="1"/>
    <col min="4100" max="4100" width="33.5" style="6" customWidth="1"/>
    <col min="4101" max="4101" width="11.6640625" style="6" customWidth="1"/>
    <col min="4102" max="4102" width="13" style="6" customWidth="1"/>
    <col min="4103" max="4103" width="10.83203125" style="6"/>
    <col min="4104" max="4104" width="12" style="6" customWidth="1"/>
    <col min="4105" max="4105" width="47" style="6" customWidth="1"/>
    <col min="4106" max="4352" width="10.83203125" style="6"/>
    <col min="4353" max="4353" width="13.5" style="6" customWidth="1"/>
    <col min="4354" max="4354" width="19" style="6" customWidth="1"/>
    <col min="4355" max="4355" width="20" style="6" customWidth="1"/>
    <col min="4356" max="4356" width="33.5" style="6" customWidth="1"/>
    <col min="4357" max="4357" width="11.6640625" style="6" customWidth="1"/>
    <col min="4358" max="4358" width="13" style="6" customWidth="1"/>
    <col min="4359" max="4359" width="10.83203125" style="6"/>
    <col min="4360" max="4360" width="12" style="6" customWidth="1"/>
    <col min="4361" max="4361" width="47" style="6" customWidth="1"/>
    <col min="4362" max="4608" width="10.83203125" style="6"/>
    <col min="4609" max="4609" width="13.5" style="6" customWidth="1"/>
    <col min="4610" max="4610" width="19" style="6" customWidth="1"/>
    <col min="4611" max="4611" width="20" style="6" customWidth="1"/>
    <col min="4612" max="4612" width="33.5" style="6" customWidth="1"/>
    <col min="4613" max="4613" width="11.6640625" style="6" customWidth="1"/>
    <col min="4614" max="4614" width="13" style="6" customWidth="1"/>
    <col min="4615" max="4615" width="10.83203125" style="6"/>
    <col min="4616" max="4616" width="12" style="6" customWidth="1"/>
    <col min="4617" max="4617" width="47" style="6" customWidth="1"/>
    <col min="4618" max="4864" width="10.83203125" style="6"/>
    <col min="4865" max="4865" width="13.5" style="6" customWidth="1"/>
    <col min="4866" max="4866" width="19" style="6" customWidth="1"/>
    <col min="4867" max="4867" width="20" style="6" customWidth="1"/>
    <col min="4868" max="4868" width="33.5" style="6" customWidth="1"/>
    <col min="4869" max="4869" width="11.6640625" style="6" customWidth="1"/>
    <col min="4870" max="4870" width="13" style="6" customWidth="1"/>
    <col min="4871" max="4871" width="10.83203125" style="6"/>
    <col min="4872" max="4872" width="12" style="6" customWidth="1"/>
    <col min="4873" max="4873" width="47" style="6" customWidth="1"/>
    <col min="4874" max="5120" width="10.83203125" style="6"/>
    <col min="5121" max="5121" width="13.5" style="6" customWidth="1"/>
    <col min="5122" max="5122" width="19" style="6" customWidth="1"/>
    <col min="5123" max="5123" width="20" style="6" customWidth="1"/>
    <col min="5124" max="5124" width="33.5" style="6" customWidth="1"/>
    <col min="5125" max="5125" width="11.6640625" style="6" customWidth="1"/>
    <col min="5126" max="5126" width="13" style="6" customWidth="1"/>
    <col min="5127" max="5127" width="10.83203125" style="6"/>
    <col min="5128" max="5128" width="12" style="6" customWidth="1"/>
    <col min="5129" max="5129" width="47" style="6" customWidth="1"/>
    <col min="5130" max="5376" width="10.83203125" style="6"/>
    <col min="5377" max="5377" width="13.5" style="6" customWidth="1"/>
    <col min="5378" max="5378" width="19" style="6" customWidth="1"/>
    <col min="5379" max="5379" width="20" style="6" customWidth="1"/>
    <col min="5380" max="5380" width="33.5" style="6" customWidth="1"/>
    <col min="5381" max="5381" width="11.6640625" style="6" customWidth="1"/>
    <col min="5382" max="5382" width="13" style="6" customWidth="1"/>
    <col min="5383" max="5383" width="10.83203125" style="6"/>
    <col min="5384" max="5384" width="12" style="6" customWidth="1"/>
    <col min="5385" max="5385" width="47" style="6" customWidth="1"/>
    <col min="5386" max="5632" width="10.83203125" style="6"/>
    <col min="5633" max="5633" width="13.5" style="6" customWidth="1"/>
    <col min="5634" max="5634" width="19" style="6" customWidth="1"/>
    <col min="5635" max="5635" width="20" style="6" customWidth="1"/>
    <col min="5636" max="5636" width="33.5" style="6" customWidth="1"/>
    <col min="5637" max="5637" width="11.6640625" style="6" customWidth="1"/>
    <col min="5638" max="5638" width="13" style="6" customWidth="1"/>
    <col min="5639" max="5639" width="10.83203125" style="6"/>
    <col min="5640" max="5640" width="12" style="6" customWidth="1"/>
    <col min="5641" max="5641" width="47" style="6" customWidth="1"/>
    <col min="5642" max="5888" width="10.83203125" style="6"/>
    <col min="5889" max="5889" width="13.5" style="6" customWidth="1"/>
    <col min="5890" max="5890" width="19" style="6" customWidth="1"/>
    <col min="5891" max="5891" width="20" style="6" customWidth="1"/>
    <col min="5892" max="5892" width="33.5" style="6" customWidth="1"/>
    <col min="5893" max="5893" width="11.6640625" style="6" customWidth="1"/>
    <col min="5894" max="5894" width="13" style="6" customWidth="1"/>
    <col min="5895" max="5895" width="10.83203125" style="6"/>
    <col min="5896" max="5896" width="12" style="6" customWidth="1"/>
    <col min="5897" max="5897" width="47" style="6" customWidth="1"/>
    <col min="5898" max="6144" width="10.83203125" style="6"/>
    <col min="6145" max="6145" width="13.5" style="6" customWidth="1"/>
    <col min="6146" max="6146" width="19" style="6" customWidth="1"/>
    <col min="6147" max="6147" width="20" style="6" customWidth="1"/>
    <col min="6148" max="6148" width="33.5" style="6" customWidth="1"/>
    <col min="6149" max="6149" width="11.6640625" style="6" customWidth="1"/>
    <col min="6150" max="6150" width="13" style="6" customWidth="1"/>
    <col min="6151" max="6151" width="10.83203125" style="6"/>
    <col min="6152" max="6152" width="12" style="6" customWidth="1"/>
    <col min="6153" max="6153" width="47" style="6" customWidth="1"/>
    <col min="6154" max="6400" width="10.83203125" style="6"/>
    <col min="6401" max="6401" width="13.5" style="6" customWidth="1"/>
    <col min="6402" max="6402" width="19" style="6" customWidth="1"/>
    <col min="6403" max="6403" width="20" style="6" customWidth="1"/>
    <col min="6404" max="6404" width="33.5" style="6" customWidth="1"/>
    <col min="6405" max="6405" width="11.6640625" style="6" customWidth="1"/>
    <col min="6406" max="6406" width="13" style="6" customWidth="1"/>
    <col min="6407" max="6407" width="10.83203125" style="6"/>
    <col min="6408" max="6408" width="12" style="6" customWidth="1"/>
    <col min="6409" max="6409" width="47" style="6" customWidth="1"/>
    <col min="6410" max="6656" width="10.83203125" style="6"/>
    <col min="6657" max="6657" width="13.5" style="6" customWidth="1"/>
    <col min="6658" max="6658" width="19" style="6" customWidth="1"/>
    <col min="6659" max="6659" width="20" style="6" customWidth="1"/>
    <col min="6660" max="6660" width="33.5" style="6" customWidth="1"/>
    <col min="6661" max="6661" width="11.6640625" style="6" customWidth="1"/>
    <col min="6662" max="6662" width="13" style="6" customWidth="1"/>
    <col min="6663" max="6663" width="10.83203125" style="6"/>
    <col min="6664" max="6664" width="12" style="6" customWidth="1"/>
    <col min="6665" max="6665" width="47" style="6" customWidth="1"/>
    <col min="6666" max="6912" width="10.83203125" style="6"/>
    <col min="6913" max="6913" width="13.5" style="6" customWidth="1"/>
    <col min="6914" max="6914" width="19" style="6" customWidth="1"/>
    <col min="6915" max="6915" width="20" style="6" customWidth="1"/>
    <col min="6916" max="6916" width="33.5" style="6" customWidth="1"/>
    <col min="6917" max="6917" width="11.6640625" style="6" customWidth="1"/>
    <col min="6918" max="6918" width="13" style="6" customWidth="1"/>
    <col min="6919" max="6919" width="10.83203125" style="6"/>
    <col min="6920" max="6920" width="12" style="6" customWidth="1"/>
    <col min="6921" max="6921" width="47" style="6" customWidth="1"/>
    <col min="6922" max="7168" width="10.83203125" style="6"/>
    <col min="7169" max="7169" width="13.5" style="6" customWidth="1"/>
    <col min="7170" max="7170" width="19" style="6" customWidth="1"/>
    <col min="7171" max="7171" width="20" style="6" customWidth="1"/>
    <col min="7172" max="7172" width="33.5" style="6" customWidth="1"/>
    <col min="7173" max="7173" width="11.6640625" style="6" customWidth="1"/>
    <col min="7174" max="7174" width="13" style="6" customWidth="1"/>
    <col min="7175" max="7175" width="10.83203125" style="6"/>
    <col min="7176" max="7176" width="12" style="6" customWidth="1"/>
    <col min="7177" max="7177" width="47" style="6" customWidth="1"/>
    <col min="7178" max="7424" width="10.83203125" style="6"/>
    <col min="7425" max="7425" width="13.5" style="6" customWidth="1"/>
    <col min="7426" max="7426" width="19" style="6" customWidth="1"/>
    <col min="7427" max="7427" width="20" style="6" customWidth="1"/>
    <col min="7428" max="7428" width="33.5" style="6" customWidth="1"/>
    <col min="7429" max="7429" width="11.6640625" style="6" customWidth="1"/>
    <col min="7430" max="7430" width="13" style="6" customWidth="1"/>
    <col min="7431" max="7431" width="10.83203125" style="6"/>
    <col min="7432" max="7432" width="12" style="6" customWidth="1"/>
    <col min="7433" max="7433" width="47" style="6" customWidth="1"/>
    <col min="7434" max="7680" width="10.83203125" style="6"/>
    <col min="7681" max="7681" width="13.5" style="6" customWidth="1"/>
    <col min="7682" max="7682" width="19" style="6" customWidth="1"/>
    <col min="7683" max="7683" width="20" style="6" customWidth="1"/>
    <col min="7684" max="7684" width="33.5" style="6" customWidth="1"/>
    <col min="7685" max="7685" width="11.6640625" style="6" customWidth="1"/>
    <col min="7686" max="7686" width="13" style="6" customWidth="1"/>
    <col min="7687" max="7687" width="10.83203125" style="6"/>
    <col min="7688" max="7688" width="12" style="6" customWidth="1"/>
    <col min="7689" max="7689" width="47" style="6" customWidth="1"/>
    <col min="7690" max="7936" width="10.83203125" style="6"/>
    <col min="7937" max="7937" width="13.5" style="6" customWidth="1"/>
    <col min="7938" max="7938" width="19" style="6" customWidth="1"/>
    <col min="7939" max="7939" width="20" style="6" customWidth="1"/>
    <col min="7940" max="7940" width="33.5" style="6" customWidth="1"/>
    <col min="7941" max="7941" width="11.6640625" style="6" customWidth="1"/>
    <col min="7942" max="7942" width="13" style="6" customWidth="1"/>
    <col min="7943" max="7943" width="10.83203125" style="6"/>
    <col min="7944" max="7944" width="12" style="6" customWidth="1"/>
    <col min="7945" max="7945" width="47" style="6" customWidth="1"/>
    <col min="7946" max="8192" width="10.83203125" style="6"/>
    <col min="8193" max="8193" width="13.5" style="6" customWidth="1"/>
    <col min="8194" max="8194" width="19" style="6" customWidth="1"/>
    <col min="8195" max="8195" width="20" style="6" customWidth="1"/>
    <col min="8196" max="8196" width="33.5" style="6" customWidth="1"/>
    <col min="8197" max="8197" width="11.6640625" style="6" customWidth="1"/>
    <col min="8198" max="8198" width="13" style="6" customWidth="1"/>
    <col min="8199" max="8199" width="10.83203125" style="6"/>
    <col min="8200" max="8200" width="12" style="6" customWidth="1"/>
    <col min="8201" max="8201" width="47" style="6" customWidth="1"/>
    <col min="8202" max="8448" width="10.83203125" style="6"/>
    <col min="8449" max="8449" width="13.5" style="6" customWidth="1"/>
    <col min="8450" max="8450" width="19" style="6" customWidth="1"/>
    <col min="8451" max="8451" width="20" style="6" customWidth="1"/>
    <col min="8452" max="8452" width="33.5" style="6" customWidth="1"/>
    <col min="8453" max="8453" width="11.6640625" style="6" customWidth="1"/>
    <col min="8454" max="8454" width="13" style="6" customWidth="1"/>
    <col min="8455" max="8455" width="10.83203125" style="6"/>
    <col min="8456" max="8456" width="12" style="6" customWidth="1"/>
    <col min="8457" max="8457" width="47" style="6" customWidth="1"/>
    <col min="8458" max="8704" width="10.83203125" style="6"/>
    <col min="8705" max="8705" width="13.5" style="6" customWidth="1"/>
    <col min="8706" max="8706" width="19" style="6" customWidth="1"/>
    <col min="8707" max="8707" width="20" style="6" customWidth="1"/>
    <col min="8708" max="8708" width="33.5" style="6" customWidth="1"/>
    <col min="8709" max="8709" width="11.6640625" style="6" customWidth="1"/>
    <col min="8710" max="8710" width="13" style="6" customWidth="1"/>
    <col min="8711" max="8711" width="10.83203125" style="6"/>
    <col min="8712" max="8712" width="12" style="6" customWidth="1"/>
    <col min="8713" max="8713" width="47" style="6" customWidth="1"/>
    <col min="8714" max="8960" width="10.83203125" style="6"/>
    <col min="8961" max="8961" width="13.5" style="6" customWidth="1"/>
    <col min="8962" max="8962" width="19" style="6" customWidth="1"/>
    <col min="8963" max="8963" width="20" style="6" customWidth="1"/>
    <col min="8964" max="8964" width="33.5" style="6" customWidth="1"/>
    <col min="8965" max="8965" width="11.6640625" style="6" customWidth="1"/>
    <col min="8966" max="8966" width="13" style="6" customWidth="1"/>
    <col min="8967" max="8967" width="10.83203125" style="6"/>
    <col min="8968" max="8968" width="12" style="6" customWidth="1"/>
    <col min="8969" max="8969" width="47" style="6" customWidth="1"/>
    <col min="8970" max="9216" width="10.83203125" style="6"/>
    <col min="9217" max="9217" width="13.5" style="6" customWidth="1"/>
    <col min="9218" max="9218" width="19" style="6" customWidth="1"/>
    <col min="9219" max="9219" width="20" style="6" customWidth="1"/>
    <col min="9220" max="9220" width="33.5" style="6" customWidth="1"/>
    <col min="9221" max="9221" width="11.6640625" style="6" customWidth="1"/>
    <col min="9222" max="9222" width="13" style="6" customWidth="1"/>
    <col min="9223" max="9223" width="10.83203125" style="6"/>
    <col min="9224" max="9224" width="12" style="6" customWidth="1"/>
    <col min="9225" max="9225" width="47" style="6" customWidth="1"/>
    <col min="9226" max="9472" width="10.83203125" style="6"/>
    <col min="9473" max="9473" width="13.5" style="6" customWidth="1"/>
    <col min="9474" max="9474" width="19" style="6" customWidth="1"/>
    <col min="9475" max="9475" width="20" style="6" customWidth="1"/>
    <col min="9476" max="9476" width="33.5" style="6" customWidth="1"/>
    <col min="9477" max="9477" width="11.6640625" style="6" customWidth="1"/>
    <col min="9478" max="9478" width="13" style="6" customWidth="1"/>
    <col min="9479" max="9479" width="10.83203125" style="6"/>
    <col min="9480" max="9480" width="12" style="6" customWidth="1"/>
    <col min="9481" max="9481" width="47" style="6" customWidth="1"/>
    <col min="9482" max="9728" width="10.83203125" style="6"/>
    <col min="9729" max="9729" width="13.5" style="6" customWidth="1"/>
    <col min="9730" max="9730" width="19" style="6" customWidth="1"/>
    <col min="9731" max="9731" width="20" style="6" customWidth="1"/>
    <col min="9732" max="9732" width="33.5" style="6" customWidth="1"/>
    <col min="9733" max="9733" width="11.6640625" style="6" customWidth="1"/>
    <col min="9734" max="9734" width="13" style="6" customWidth="1"/>
    <col min="9735" max="9735" width="10.83203125" style="6"/>
    <col min="9736" max="9736" width="12" style="6" customWidth="1"/>
    <col min="9737" max="9737" width="47" style="6" customWidth="1"/>
    <col min="9738" max="9984" width="10.83203125" style="6"/>
    <col min="9985" max="9985" width="13.5" style="6" customWidth="1"/>
    <col min="9986" max="9986" width="19" style="6" customWidth="1"/>
    <col min="9987" max="9987" width="20" style="6" customWidth="1"/>
    <col min="9988" max="9988" width="33.5" style="6" customWidth="1"/>
    <col min="9989" max="9989" width="11.6640625" style="6" customWidth="1"/>
    <col min="9990" max="9990" width="13" style="6" customWidth="1"/>
    <col min="9991" max="9991" width="10.83203125" style="6"/>
    <col min="9992" max="9992" width="12" style="6" customWidth="1"/>
    <col min="9993" max="9993" width="47" style="6" customWidth="1"/>
    <col min="9994" max="10240" width="10.83203125" style="6"/>
    <col min="10241" max="10241" width="13.5" style="6" customWidth="1"/>
    <col min="10242" max="10242" width="19" style="6" customWidth="1"/>
    <col min="10243" max="10243" width="20" style="6" customWidth="1"/>
    <col min="10244" max="10244" width="33.5" style="6" customWidth="1"/>
    <col min="10245" max="10245" width="11.6640625" style="6" customWidth="1"/>
    <col min="10246" max="10246" width="13" style="6" customWidth="1"/>
    <col min="10247" max="10247" width="10.83203125" style="6"/>
    <col min="10248" max="10248" width="12" style="6" customWidth="1"/>
    <col min="10249" max="10249" width="47" style="6" customWidth="1"/>
    <col min="10250" max="10496" width="10.83203125" style="6"/>
    <col min="10497" max="10497" width="13.5" style="6" customWidth="1"/>
    <col min="10498" max="10498" width="19" style="6" customWidth="1"/>
    <col min="10499" max="10499" width="20" style="6" customWidth="1"/>
    <col min="10500" max="10500" width="33.5" style="6" customWidth="1"/>
    <col min="10501" max="10501" width="11.6640625" style="6" customWidth="1"/>
    <col min="10502" max="10502" width="13" style="6" customWidth="1"/>
    <col min="10503" max="10503" width="10.83203125" style="6"/>
    <col min="10504" max="10504" width="12" style="6" customWidth="1"/>
    <col min="10505" max="10505" width="47" style="6" customWidth="1"/>
    <col min="10506" max="10752" width="10.83203125" style="6"/>
    <col min="10753" max="10753" width="13.5" style="6" customWidth="1"/>
    <col min="10754" max="10754" width="19" style="6" customWidth="1"/>
    <col min="10755" max="10755" width="20" style="6" customWidth="1"/>
    <col min="10756" max="10756" width="33.5" style="6" customWidth="1"/>
    <col min="10757" max="10757" width="11.6640625" style="6" customWidth="1"/>
    <col min="10758" max="10758" width="13" style="6" customWidth="1"/>
    <col min="10759" max="10759" width="10.83203125" style="6"/>
    <col min="10760" max="10760" width="12" style="6" customWidth="1"/>
    <col min="10761" max="10761" width="47" style="6" customWidth="1"/>
    <col min="10762" max="11008" width="10.83203125" style="6"/>
    <col min="11009" max="11009" width="13.5" style="6" customWidth="1"/>
    <col min="11010" max="11010" width="19" style="6" customWidth="1"/>
    <col min="11011" max="11011" width="20" style="6" customWidth="1"/>
    <col min="11012" max="11012" width="33.5" style="6" customWidth="1"/>
    <col min="11013" max="11013" width="11.6640625" style="6" customWidth="1"/>
    <col min="11014" max="11014" width="13" style="6" customWidth="1"/>
    <col min="11015" max="11015" width="10.83203125" style="6"/>
    <col min="11016" max="11016" width="12" style="6" customWidth="1"/>
    <col min="11017" max="11017" width="47" style="6" customWidth="1"/>
    <col min="11018" max="11264" width="10.83203125" style="6"/>
    <col min="11265" max="11265" width="13.5" style="6" customWidth="1"/>
    <col min="11266" max="11266" width="19" style="6" customWidth="1"/>
    <col min="11267" max="11267" width="20" style="6" customWidth="1"/>
    <col min="11268" max="11268" width="33.5" style="6" customWidth="1"/>
    <col min="11269" max="11269" width="11.6640625" style="6" customWidth="1"/>
    <col min="11270" max="11270" width="13" style="6" customWidth="1"/>
    <col min="11271" max="11271" width="10.83203125" style="6"/>
    <col min="11272" max="11272" width="12" style="6" customWidth="1"/>
    <col min="11273" max="11273" width="47" style="6" customWidth="1"/>
    <col min="11274" max="11520" width="10.83203125" style="6"/>
    <col min="11521" max="11521" width="13.5" style="6" customWidth="1"/>
    <col min="11522" max="11522" width="19" style="6" customWidth="1"/>
    <col min="11523" max="11523" width="20" style="6" customWidth="1"/>
    <col min="11524" max="11524" width="33.5" style="6" customWidth="1"/>
    <col min="11525" max="11525" width="11.6640625" style="6" customWidth="1"/>
    <col min="11526" max="11526" width="13" style="6" customWidth="1"/>
    <col min="11527" max="11527" width="10.83203125" style="6"/>
    <col min="11528" max="11528" width="12" style="6" customWidth="1"/>
    <col min="11529" max="11529" width="47" style="6" customWidth="1"/>
    <col min="11530" max="11776" width="10.83203125" style="6"/>
    <col min="11777" max="11777" width="13.5" style="6" customWidth="1"/>
    <col min="11778" max="11778" width="19" style="6" customWidth="1"/>
    <col min="11779" max="11779" width="20" style="6" customWidth="1"/>
    <col min="11780" max="11780" width="33.5" style="6" customWidth="1"/>
    <col min="11781" max="11781" width="11.6640625" style="6" customWidth="1"/>
    <col min="11782" max="11782" width="13" style="6" customWidth="1"/>
    <col min="11783" max="11783" width="10.83203125" style="6"/>
    <col min="11784" max="11784" width="12" style="6" customWidth="1"/>
    <col min="11785" max="11785" width="47" style="6" customWidth="1"/>
    <col min="11786" max="12032" width="10.83203125" style="6"/>
    <col min="12033" max="12033" width="13.5" style="6" customWidth="1"/>
    <col min="12034" max="12034" width="19" style="6" customWidth="1"/>
    <col min="12035" max="12035" width="20" style="6" customWidth="1"/>
    <col min="12036" max="12036" width="33.5" style="6" customWidth="1"/>
    <col min="12037" max="12037" width="11.6640625" style="6" customWidth="1"/>
    <col min="12038" max="12038" width="13" style="6" customWidth="1"/>
    <col min="12039" max="12039" width="10.83203125" style="6"/>
    <col min="12040" max="12040" width="12" style="6" customWidth="1"/>
    <col min="12041" max="12041" width="47" style="6" customWidth="1"/>
    <col min="12042" max="12288" width="10.83203125" style="6"/>
    <col min="12289" max="12289" width="13.5" style="6" customWidth="1"/>
    <col min="12290" max="12290" width="19" style="6" customWidth="1"/>
    <col min="12291" max="12291" width="20" style="6" customWidth="1"/>
    <col min="12292" max="12292" width="33.5" style="6" customWidth="1"/>
    <col min="12293" max="12293" width="11.6640625" style="6" customWidth="1"/>
    <col min="12294" max="12294" width="13" style="6" customWidth="1"/>
    <col min="12295" max="12295" width="10.83203125" style="6"/>
    <col min="12296" max="12296" width="12" style="6" customWidth="1"/>
    <col min="12297" max="12297" width="47" style="6" customWidth="1"/>
    <col min="12298" max="12544" width="10.83203125" style="6"/>
    <col min="12545" max="12545" width="13.5" style="6" customWidth="1"/>
    <col min="12546" max="12546" width="19" style="6" customWidth="1"/>
    <col min="12547" max="12547" width="20" style="6" customWidth="1"/>
    <col min="12548" max="12548" width="33.5" style="6" customWidth="1"/>
    <col min="12549" max="12549" width="11.6640625" style="6" customWidth="1"/>
    <col min="12550" max="12550" width="13" style="6" customWidth="1"/>
    <col min="12551" max="12551" width="10.83203125" style="6"/>
    <col min="12552" max="12552" width="12" style="6" customWidth="1"/>
    <col min="12553" max="12553" width="47" style="6" customWidth="1"/>
    <col min="12554" max="12800" width="10.83203125" style="6"/>
    <col min="12801" max="12801" width="13.5" style="6" customWidth="1"/>
    <col min="12802" max="12802" width="19" style="6" customWidth="1"/>
    <col min="12803" max="12803" width="20" style="6" customWidth="1"/>
    <col min="12804" max="12804" width="33.5" style="6" customWidth="1"/>
    <col min="12805" max="12805" width="11.6640625" style="6" customWidth="1"/>
    <col min="12806" max="12806" width="13" style="6" customWidth="1"/>
    <col min="12807" max="12807" width="10.83203125" style="6"/>
    <col min="12808" max="12808" width="12" style="6" customWidth="1"/>
    <col min="12809" max="12809" width="47" style="6" customWidth="1"/>
    <col min="12810" max="13056" width="10.83203125" style="6"/>
    <col min="13057" max="13057" width="13.5" style="6" customWidth="1"/>
    <col min="13058" max="13058" width="19" style="6" customWidth="1"/>
    <col min="13059" max="13059" width="20" style="6" customWidth="1"/>
    <col min="13060" max="13060" width="33.5" style="6" customWidth="1"/>
    <col min="13061" max="13061" width="11.6640625" style="6" customWidth="1"/>
    <col min="13062" max="13062" width="13" style="6" customWidth="1"/>
    <col min="13063" max="13063" width="10.83203125" style="6"/>
    <col min="13064" max="13064" width="12" style="6" customWidth="1"/>
    <col min="13065" max="13065" width="47" style="6" customWidth="1"/>
    <col min="13066" max="13312" width="10.83203125" style="6"/>
    <col min="13313" max="13313" width="13.5" style="6" customWidth="1"/>
    <col min="13314" max="13314" width="19" style="6" customWidth="1"/>
    <col min="13315" max="13315" width="20" style="6" customWidth="1"/>
    <col min="13316" max="13316" width="33.5" style="6" customWidth="1"/>
    <col min="13317" max="13317" width="11.6640625" style="6" customWidth="1"/>
    <col min="13318" max="13318" width="13" style="6" customWidth="1"/>
    <col min="13319" max="13319" width="10.83203125" style="6"/>
    <col min="13320" max="13320" width="12" style="6" customWidth="1"/>
    <col min="13321" max="13321" width="47" style="6" customWidth="1"/>
    <col min="13322" max="13568" width="10.83203125" style="6"/>
    <col min="13569" max="13569" width="13.5" style="6" customWidth="1"/>
    <col min="13570" max="13570" width="19" style="6" customWidth="1"/>
    <col min="13571" max="13571" width="20" style="6" customWidth="1"/>
    <col min="13572" max="13572" width="33.5" style="6" customWidth="1"/>
    <col min="13573" max="13573" width="11.6640625" style="6" customWidth="1"/>
    <col min="13574" max="13574" width="13" style="6" customWidth="1"/>
    <col min="13575" max="13575" width="10.83203125" style="6"/>
    <col min="13576" max="13576" width="12" style="6" customWidth="1"/>
    <col min="13577" max="13577" width="47" style="6" customWidth="1"/>
    <col min="13578" max="13824" width="10.83203125" style="6"/>
    <col min="13825" max="13825" width="13.5" style="6" customWidth="1"/>
    <col min="13826" max="13826" width="19" style="6" customWidth="1"/>
    <col min="13827" max="13827" width="20" style="6" customWidth="1"/>
    <col min="13828" max="13828" width="33.5" style="6" customWidth="1"/>
    <col min="13829" max="13829" width="11.6640625" style="6" customWidth="1"/>
    <col min="13830" max="13830" width="13" style="6" customWidth="1"/>
    <col min="13831" max="13831" width="10.83203125" style="6"/>
    <col min="13832" max="13832" width="12" style="6" customWidth="1"/>
    <col min="13833" max="13833" width="47" style="6" customWidth="1"/>
    <col min="13834" max="14080" width="10.83203125" style="6"/>
    <col min="14081" max="14081" width="13.5" style="6" customWidth="1"/>
    <col min="14082" max="14082" width="19" style="6" customWidth="1"/>
    <col min="14083" max="14083" width="20" style="6" customWidth="1"/>
    <col min="14084" max="14084" width="33.5" style="6" customWidth="1"/>
    <col min="14085" max="14085" width="11.6640625" style="6" customWidth="1"/>
    <col min="14086" max="14086" width="13" style="6" customWidth="1"/>
    <col min="14087" max="14087" width="10.83203125" style="6"/>
    <col min="14088" max="14088" width="12" style="6" customWidth="1"/>
    <col min="14089" max="14089" width="47" style="6" customWidth="1"/>
    <col min="14090" max="14336" width="10.83203125" style="6"/>
    <col min="14337" max="14337" width="13.5" style="6" customWidth="1"/>
    <col min="14338" max="14338" width="19" style="6" customWidth="1"/>
    <col min="14339" max="14339" width="20" style="6" customWidth="1"/>
    <col min="14340" max="14340" width="33.5" style="6" customWidth="1"/>
    <col min="14341" max="14341" width="11.6640625" style="6" customWidth="1"/>
    <col min="14342" max="14342" width="13" style="6" customWidth="1"/>
    <col min="14343" max="14343" width="10.83203125" style="6"/>
    <col min="14344" max="14344" width="12" style="6" customWidth="1"/>
    <col min="14345" max="14345" width="47" style="6" customWidth="1"/>
    <col min="14346" max="14592" width="10.83203125" style="6"/>
    <col min="14593" max="14593" width="13.5" style="6" customWidth="1"/>
    <col min="14594" max="14594" width="19" style="6" customWidth="1"/>
    <col min="14595" max="14595" width="20" style="6" customWidth="1"/>
    <col min="14596" max="14596" width="33.5" style="6" customWidth="1"/>
    <col min="14597" max="14597" width="11.6640625" style="6" customWidth="1"/>
    <col min="14598" max="14598" width="13" style="6" customWidth="1"/>
    <col min="14599" max="14599" width="10.83203125" style="6"/>
    <col min="14600" max="14600" width="12" style="6" customWidth="1"/>
    <col min="14601" max="14601" width="47" style="6" customWidth="1"/>
    <col min="14602" max="14848" width="10.83203125" style="6"/>
    <col min="14849" max="14849" width="13.5" style="6" customWidth="1"/>
    <col min="14850" max="14850" width="19" style="6" customWidth="1"/>
    <col min="14851" max="14851" width="20" style="6" customWidth="1"/>
    <col min="14852" max="14852" width="33.5" style="6" customWidth="1"/>
    <col min="14853" max="14853" width="11.6640625" style="6" customWidth="1"/>
    <col min="14854" max="14854" width="13" style="6" customWidth="1"/>
    <col min="14855" max="14855" width="10.83203125" style="6"/>
    <col min="14856" max="14856" width="12" style="6" customWidth="1"/>
    <col min="14857" max="14857" width="47" style="6" customWidth="1"/>
    <col min="14858" max="15104" width="10.83203125" style="6"/>
    <col min="15105" max="15105" width="13.5" style="6" customWidth="1"/>
    <col min="15106" max="15106" width="19" style="6" customWidth="1"/>
    <col min="15107" max="15107" width="20" style="6" customWidth="1"/>
    <col min="15108" max="15108" width="33.5" style="6" customWidth="1"/>
    <col min="15109" max="15109" width="11.6640625" style="6" customWidth="1"/>
    <col min="15110" max="15110" width="13" style="6" customWidth="1"/>
    <col min="15111" max="15111" width="10.83203125" style="6"/>
    <col min="15112" max="15112" width="12" style="6" customWidth="1"/>
    <col min="15113" max="15113" width="47" style="6" customWidth="1"/>
    <col min="15114" max="15360" width="10.83203125" style="6"/>
    <col min="15361" max="15361" width="13.5" style="6" customWidth="1"/>
    <col min="15362" max="15362" width="19" style="6" customWidth="1"/>
    <col min="15363" max="15363" width="20" style="6" customWidth="1"/>
    <col min="15364" max="15364" width="33.5" style="6" customWidth="1"/>
    <col min="15365" max="15365" width="11.6640625" style="6" customWidth="1"/>
    <col min="15366" max="15366" width="13" style="6" customWidth="1"/>
    <col min="15367" max="15367" width="10.83203125" style="6"/>
    <col min="15368" max="15368" width="12" style="6" customWidth="1"/>
    <col min="15369" max="15369" width="47" style="6" customWidth="1"/>
    <col min="15370" max="15616" width="10.83203125" style="6"/>
    <col min="15617" max="15617" width="13.5" style="6" customWidth="1"/>
    <col min="15618" max="15618" width="19" style="6" customWidth="1"/>
    <col min="15619" max="15619" width="20" style="6" customWidth="1"/>
    <col min="15620" max="15620" width="33.5" style="6" customWidth="1"/>
    <col min="15621" max="15621" width="11.6640625" style="6" customWidth="1"/>
    <col min="15622" max="15622" width="13" style="6" customWidth="1"/>
    <col min="15623" max="15623" width="10.83203125" style="6"/>
    <col min="15624" max="15624" width="12" style="6" customWidth="1"/>
    <col min="15625" max="15625" width="47" style="6" customWidth="1"/>
    <col min="15626" max="15872" width="10.83203125" style="6"/>
    <col min="15873" max="15873" width="13.5" style="6" customWidth="1"/>
    <col min="15874" max="15874" width="19" style="6" customWidth="1"/>
    <col min="15875" max="15875" width="20" style="6" customWidth="1"/>
    <col min="15876" max="15876" width="33.5" style="6" customWidth="1"/>
    <col min="15877" max="15877" width="11.6640625" style="6" customWidth="1"/>
    <col min="15878" max="15878" width="13" style="6" customWidth="1"/>
    <col min="15879" max="15879" width="10.83203125" style="6"/>
    <col min="15880" max="15880" width="12" style="6" customWidth="1"/>
    <col min="15881" max="15881" width="47" style="6" customWidth="1"/>
    <col min="15882" max="16128" width="10.83203125" style="6"/>
    <col min="16129" max="16129" width="13.5" style="6" customWidth="1"/>
    <col min="16130" max="16130" width="19" style="6" customWidth="1"/>
    <col min="16131" max="16131" width="20" style="6" customWidth="1"/>
    <col min="16132" max="16132" width="33.5" style="6" customWidth="1"/>
    <col min="16133" max="16133" width="11.6640625" style="6" customWidth="1"/>
    <col min="16134" max="16134" width="13" style="6" customWidth="1"/>
    <col min="16135" max="16135" width="10.83203125" style="6"/>
    <col min="16136" max="16136" width="12" style="6" customWidth="1"/>
    <col min="16137" max="16137" width="47" style="6" customWidth="1"/>
    <col min="16138" max="16384" width="10.83203125" style="6"/>
  </cols>
  <sheetData>
    <row r="1" spans="1:14" ht="33" customHeight="1" thickBot="1">
      <c r="A1" s="442" t="s">
        <v>23</v>
      </c>
      <c r="B1" s="442"/>
      <c r="C1" s="442"/>
      <c r="D1" s="442"/>
      <c r="E1" s="442"/>
      <c r="F1" s="442"/>
      <c r="G1" s="442"/>
      <c r="H1" s="442"/>
      <c r="I1" s="442"/>
    </row>
    <row r="2" spans="1:14" ht="16" thickBot="1">
      <c r="A2" s="168"/>
      <c r="B2" s="170"/>
      <c r="C2" s="60"/>
      <c r="D2" s="60"/>
      <c r="E2" s="60"/>
      <c r="F2" s="60"/>
      <c r="G2" s="60"/>
      <c r="H2" s="60"/>
      <c r="I2" s="81"/>
    </row>
    <row r="3" spans="1:14" ht="13" customHeight="1">
      <c r="A3" s="443" t="s">
        <v>1</v>
      </c>
      <c r="B3" s="445" t="s">
        <v>2</v>
      </c>
      <c r="C3" s="427" t="s">
        <v>3</v>
      </c>
      <c r="D3" s="427" t="s">
        <v>24</v>
      </c>
      <c r="E3" s="427" t="s">
        <v>4</v>
      </c>
      <c r="F3" s="427" t="s">
        <v>5</v>
      </c>
      <c r="G3" s="427" t="s">
        <v>6</v>
      </c>
      <c r="H3" s="427" t="s">
        <v>7</v>
      </c>
      <c r="I3" s="447" t="s">
        <v>8</v>
      </c>
    </row>
    <row r="4" spans="1:14" ht="14" customHeight="1" thickBot="1">
      <c r="A4" s="444"/>
      <c r="B4" s="446"/>
      <c r="C4" s="428"/>
      <c r="D4" s="428"/>
      <c r="E4" s="428"/>
      <c r="F4" s="428"/>
      <c r="G4" s="428"/>
      <c r="H4" s="428"/>
      <c r="I4" s="448"/>
    </row>
    <row r="5" spans="1:14" ht="18" customHeight="1">
      <c r="A5" s="430" t="s">
        <v>9</v>
      </c>
      <c r="B5" s="431"/>
      <c r="C5" s="431"/>
      <c r="D5" s="431"/>
      <c r="E5" s="431"/>
      <c r="F5" s="431"/>
      <c r="G5" s="431"/>
      <c r="H5" s="431"/>
      <c r="I5" s="432"/>
    </row>
    <row r="6" spans="1:14" s="8" customFormat="1">
      <c r="A6" s="241"/>
      <c r="B6" s="241"/>
      <c r="C6" s="241"/>
      <c r="D6" s="242"/>
      <c r="E6" s="242"/>
      <c r="F6" s="243"/>
      <c r="G6" s="243"/>
      <c r="H6" s="243"/>
      <c r="I6" s="241"/>
    </row>
    <row r="7" spans="1:14" s="8" customFormat="1">
      <c r="A7" s="316" t="s">
        <v>80</v>
      </c>
      <c r="B7" s="316" t="s">
        <v>81</v>
      </c>
      <c r="C7" s="316" t="s">
        <v>82</v>
      </c>
      <c r="D7" s="317" t="s">
        <v>78</v>
      </c>
      <c r="E7" s="317" t="s">
        <v>83</v>
      </c>
      <c r="F7" s="318">
        <v>635.20000000000005</v>
      </c>
      <c r="G7" s="113">
        <f>F7*0.2</f>
        <v>127.04000000000002</v>
      </c>
      <c r="H7" s="113">
        <f>F7+G7</f>
        <v>762.24</v>
      </c>
      <c r="I7" s="316" t="s">
        <v>247</v>
      </c>
    </row>
    <row r="8" spans="1:14" s="7" customFormat="1" ht="15">
      <c r="A8" s="311" t="s">
        <v>75</v>
      </c>
      <c r="B8" s="111" t="s">
        <v>76</v>
      </c>
      <c r="C8" s="319" t="s">
        <v>77</v>
      </c>
      <c r="D8" s="112" t="s">
        <v>78</v>
      </c>
      <c r="E8" s="112" t="s">
        <v>79</v>
      </c>
      <c r="F8" s="113">
        <v>614.4</v>
      </c>
      <c r="G8" s="113">
        <f>F8*0.2</f>
        <v>122.88</v>
      </c>
      <c r="H8" s="113">
        <f>F8+G8</f>
        <v>737.28</v>
      </c>
      <c r="I8" s="316" t="s">
        <v>247</v>
      </c>
    </row>
    <row r="9" spans="1:14" s="9" customFormat="1">
      <c r="A9" s="111" t="s">
        <v>90</v>
      </c>
      <c r="B9" s="111" t="s">
        <v>91</v>
      </c>
      <c r="C9" s="111" t="s">
        <v>92</v>
      </c>
      <c r="D9" s="115" t="s">
        <v>93</v>
      </c>
      <c r="E9" s="115" t="s">
        <v>94</v>
      </c>
      <c r="F9" s="113">
        <v>276.95</v>
      </c>
      <c r="G9" s="113">
        <v>0</v>
      </c>
      <c r="H9" s="113">
        <f>F9+G9</f>
        <v>276.95</v>
      </c>
      <c r="I9" s="311" t="s">
        <v>308</v>
      </c>
      <c r="J9" s="8"/>
      <c r="K9" s="8"/>
      <c r="L9" s="8"/>
      <c r="M9" s="8"/>
      <c r="N9" s="8"/>
    </row>
    <row r="10" spans="1:14" s="9" customFormat="1">
      <c r="A10" s="111" t="s">
        <v>95</v>
      </c>
      <c r="B10" s="111" t="s">
        <v>96</v>
      </c>
      <c r="C10" s="218" t="s">
        <v>97</v>
      </c>
      <c r="D10" s="115" t="s">
        <v>98</v>
      </c>
      <c r="E10" s="115" t="s">
        <v>87</v>
      </c>
      <c r="F10" s="113">
        <v>17660.25</v>
      </c>
      <c r="G10" s="113">
        <f>F10*20%</f>
        <v>3532.05</v>
      </c>
      <c r="H10" s="113">
        <f>SUM(F10:G10)</f>
        <v>21192.3</v>
      </c>
      <c r="I10" s="311" t="s">
        <v>211</v>
      </c>
      <c r="J10" s="8"/>
      <c r="K10" s="8"/>
      <c r="L10" s="8"/>
      <c r="M10" s="8"/>
      <c r="N10" s="8"/>
    </row>
    <row r="11" spans="1:14" s="9" customFormat="1">
      <c r="A11" s="111" t="s">
        <v>109</v>
      </c>
      <c r="B11" s="111" t="s">
        <v>137</v>
      </c>
      <c r="C11" s="218" t="s">
        <v>138</v>
      </c>
      <c r="D11" s="115" t="s">
        <v>78</v>
      </c>
      <c r="E11" s="115" t="s">
        <v>139</v>
      </c>
      <c r="F11" s="113">
        <v>499.2</v>
      </c>
      <c r="G11" s="113">
        <v>99.84</v>
      </c>
      <c r="H11" s="113">
        <f>SUM(F11:G11)</f>
        <v>599.04</v>
      </c>
      <c r="I11" s="311" t="s">
        <v>308</v>
      </c>
      <c r="J11" s="8"/>
      <c r="K11" s="8"/>
      <c r="L11" s="8"/>
      <c r="M11" s="8"/>
      <c r="N11" s="8"/>
    </row>
    <row r="12" spans="1:14" s="9" customFormat="1">
      <c r="A12" s="111" t="s">
        <v>103</v>
      </c>
      <c r="B12" s="111">
        <v>903353</v>
      </c>
      <c r="C12" s="218" t="s">
        <v>108</v>
      </c>
      <c r="D12" s="115" t="s">
        <v>106</v>
      </c>
      <c r="E12" s="115" t="s">
        <v>107</v>
      </c>
      <c r="F12" s="113">
        <v>1201.5999999999999</v>
      </c>
      <c r="G12" s="113">
        <v>7.68</v>
      </c>
      <c r="H12" s="113">
        <f>SUM(F12:G12)</f>
        <v>1209.28</v>
      </c>
      <c r="I12" s="311" t="s">
        <v>308</v>
      </c>
      <c r="J12" s="8"/>
      <c r="K12" s="8"/>
      <c r="L12" s="8"/>
      <c r="M12" s="8"/>
      <c r="N12" s="8"/>
    </row>
    <row r="13" spans="1:14" s="9" customFormat="1">
      <c r="A13" s="111" t="s">
        <v>103</v>
      </c>
      <c r="B13" s="111" t="s">
        <v>183</v>
      </c>
      <c r="C13" s="218" t="s">
        <v>159</v>
      </c>
      <c r="D13" s="115" t="s">
        <v>78</v>
      </c>
      <c r="E13" s="115" t="s">
        <v>139</v>
      </c>
      <c r="F13" s="113">
        <v>8445.9</v>
      </c>
      <c r="G13" s="113">
        <f>F13*0.2</f>
        <v>1689.18</v>
      </c>
      <c r="H13" s="113">
        <f>SUM(F13:G13)</f>
        <v>10135.08</v>
      </c>
      <c r="I13" s="311" t="s">
        <v>308</v>
      </c>
      <c r="J13" s="8"/>
      <c r="K13" s="8"/>
      <c r="L13" s="8"/>
      <c r="M13" s="8"/>
      <c r="N13" s="8"/>
    </row>
    <row r="14" spans="1:14" s="11" customFormat="1">
      <c r="A14" s="111" t="s">
        <v>113</v>
      </c>
      <c r="B14" s="111">
        <v>1260010</v>
      </c>
      <c r="C14" s="218" t="s">
        <v>105</v>
      </c>
      <c r="D14" s="115" t="s">
        <v>114</v>
      </c>
      <c r="E14" s="115" t="s">
        <v>115</v>
      </c>
      <c r="F14" s="113">
        <v>1063.4000000000001</v>
      </c>
      <c r="G14" s="113">
        <v>0</v>
      </c>
      <c r="H14" s="113">
        <v>1063.4000000000001</v>
      </c>
      <c r="I14" s="316" t="s">
        <v>247</v>
      </c>
      <c r="J14" s="10"/>
      <c r="K14" s="10"/>
      <c r="L14" s="10"/>
      <c r="M14" s="10"/>
      <c r="N14" s="10"/>
    </row>
    <row r="15" spans="1:14" s="11" customFormat="1">
      <c r="A15" s="111" t="s">
        <v>120</v>
      </c>
      <c r="B15" s="111">
        <v>602028</v>
      </c>
      <c r="C15" s="218" t="s">
        <v>121</v>
      </c>
      <c r="D15" s="115" t="s">
        <v>122</v>
      </c>
      <c r="E15" s="115" t="s">
        <v>115</v>
      </c>
      <c r="F15" s="113">
        <v>13618.25</v>
      </c>
      <c r="G15" s="113">
        <f>F15*20%</f>
        <v>2723.65</v>
      </c>
      <c r="H15" s="113">
        <f>SUM(F15:G15)</f>
        <v>16341.9</v>
      </c>
      <c r="I15" s="311" t="s">
        <v>328</v>
      </c>
      <c r="J15" s="10"/>
      <c r="K15" s="10"/>
      <c r="L15" s="10"/>
      <c r="M15" s="10"/>
      <c r="N15" s="10"/>
    </row>
    <row r="16" spans="1:14" s="11" customFormat="1">
      <c r="A16" s="111" t="s">
        <v>120</v>
      </c>
      <c r="B16" s="111" t="s">
        <v>184</v>
      </c>
      <c r="C16" s="218" t="s">
        <v>164</v>
      </c>
      <c r="D16" s="115" t="s">
        <v>78</v>
      </c>
      <c r="E16" s="115" t="s">
        <v>94</v>
      </c>
      <c r="F16" s="113">
        <v>13927.41</v>
      </c>
      <c r="G16" s="113">
        <f>F16*20%</f>
        <v>2785.482</v>
      </c>
      <c r="H16" s="113">
        <f>SUM(F16:G16)</f>
        <v>16712.892</v>
      </c>
      <c r="I16" s="311" t="s">
        <v>308</v>
      </c>
      <c r="J16" s="10"/>
      <c r="K16" s="10"/>
      <c r="L16" s="10"/>
      <c r="M16" s="10"/>
      <c r="N16" s="10"/>
    </row>
    <row r="17" spans="1:14" s="11" customFormat="1">
      <c r="A17" s="66"/>
      <c r="B17" s="66"/>
      <c r="C17" s="69"/>
      <c r="D17" s="64"/>
      <c r="E17" s="64"/>
      <c r="F17" s="82"/>
      <c r="G17" s="82"/>
      <c r="H17" s="82"/>
      <c r="I17" s="67"/>
      <c r="J17" s="10"/>
      <c r="K17" s="10"/>
      <c r="L17" s="10"/>
      <c r="M17" s="10"/>
      <c r="N17" s="10"/>
    </row>
    <row r="18" spans="1:14" s="11" customFormat="1">
      <c r="A18" s="66"/>
      <c r="B18" s="66"/>
      <c r="C18" s="69"/>
      <c r="D18" s="64"/>
      <c r="E18" s="64"/>
      <c r="F18" s="82"/>
      <c r="G18" s="82"/>
      <c r="H18" s="82"/>
      <c r="I18" s="67"/>
      <c r="J18" s="10"/>
      <c r="K18" s="10"/>
      <c r="L18" s="10"/>
      <c r="M18" s="10"/>
      <c r="N18" s="10"/>
    </row>
    <row r="19" spans="1:14" s="11" customFormat="1">
      <c r="A19" s="66"/>
      <c r="B19" s="66"/>
      <c r="C19" s="69"/>
      <c r="D19" s="64"/>
      <c r="E19" s="64"/>
      <c r="F19" s="82"/>
      <c r="G19" s="82"/>
      <c r="H19" s="82"/>
      <c r="I19" s="67"/>
      <c r="J19" s="10"/>
      <c r="K19" s="10"/>
      <c r="L19" s="10"/>
      <c r="M19" s="10"/>
      <c r="N19" s="10"/>
    </row>
    <row r="20" spans="1:14" s="11" customFormat="1">
      <c r="A20" s="66"/>
      <c r="B20" s="66"/>
      <c r="C20" s="69"/>
      <c r="D20" s="64"/>
      <c r="E20" s="64"/>
      <c r="F20" s="82"/>
      <c r="G20" s="82"/>
      <c r="H20" s="82"/>
      <c r="I20" s="67"/>
      <c r="J20" s="10"/>
      <c r="K20" s="10"/>
      <c r="L20" s="10"/>
      <c r="M20" s="10"/>
      <c r="N20" s="10"/>
    </row>
    <row r="21" spans="1:14" s="11" customFormat="1">
      <c r="A21" s="66"/>
      <c r="B21" s="66"/>
      <c r="C21" s="69"/>
      <c r="D21" s="64"/>
      <c r="E21" s="64"/>
      <c r="F21" s="82"/>
      <c r="G21" s="82"/>
      <c r="H21" s="82"/>
      <c r="I21" s="245"/>
      <c r="J21" s="10"/>
      <c r="K21" s="10"/>
      <c r="L21" s="10"/>
      <c r="M21" s="10"/>
      <c r="N21" s="10"/>
    </row>
    <row r="22" spans="1:14" s="11" customFormat="1">
      <c r="A22" s="66"/>
      <c r="B22" s="124"/>
      <c r="C22" s="69"/>
      <c r="D22" s="64"/>
      <c r="E22" s="64"/>
      <c r="F22" s="82"/>
      <c r="G22" s="82"/>
      <c r="H22" s="82"/>
      <c r="I22" s="245"/>
      <c r="J22" s="10"/>
      <c r="K22" s="10"/>
      <c r="L22" s="10"/>
      <c r="M22" s="10"/>
      <c r="N22" s="10"/>
    </row>
    <row r="23" spans="1:14" s="11" customFormat="1">
      <c r="A23" s="66"/>
      <c r="B23" s="66"/>
      <c r="C23" s="69"/>
      <c r="D23" s="64"/>
      <c r="E23" s="64"/>
      <c r="F23" s="82"/>
      <c r="G23" s="82"/>
      <c r="H23" s="82"/>
      <c r="I23" s="245"/>
      <c r="J23" s="10"/>
      <c r="K23" s="10"/>
      <c r="L23" s="10"/>
      <c r="M23" s="10"/>
      <c r="N23" s="10"/>
    </row>
    <row r="24" spans="1:14" s="11" customFormat="1">
      <c r="A24" s="66"/>
      <c r="B24" s="66"/>
      <c r="C24" s="69"/>
      <c r="D24" s="64"/>
      <c r="E24" s="64"/>
      <c r="F24" s="82"/>
      <c r="G24" s="82"/>
      <c r="H24" s="82"/>
      <c r="I24" s="67"/>
      <c r="J24" s="10"/>
      <c r="K24" s="10"/>
      <c r="L24" s="10"/>
      <c r="M24" s="10"/>
      <c r="N24" s="10"/>
    </row>
    <row r="25" spans="1:14" ht="16" customHeight="1">
      <c r="A25" s="433" t="s">
        <v>10</v>
      </c>
      <c r="B25" s="434"/>
      <c r="C25" s="434"/>
      <c r="D25" s="435"/>
      <c r="E25" s="176"/>
      <c r="F25" s="177">
        <f>SUM(F6:F24)</f>
        <v>57942.559999999998</v>
      </c>
      <c r="G25" s="177">
        <f>SUM(G6:G24)</f>
        <v>11087.802</v>
      </c>
      <c r="H25" s="177">
        <f>SUM(H6:H24)</f>
        <v>69030.361999999994</v>
      </c>
      <c r="I25" s="204"/>
    </row>
    <row r="26" spans="1:14">
      <c r="A26" s="436" t="s">
        <v>11</v>
      </c>
      <c r="B26" s="437"/>
      <c r="C26" s="437"/>
      <c r="D26" s="437"/>
      <c r="E26" s="437"/>
      <c r="F26" s="437"/>
      <c r="G26" s="437"/>
      <c r="H26" s="437"/>
      <c r="I26" s="438"/>
    </row>
    <row r="27" spans="1:14" s="8" customFormat="1" ht="16">
      <c r="A27" s="111" t="s">
        <v>186</v>
      </c>
      <c r="B27" s="353" t="s">
        <v>300</v>
      </c>
      <c r="C27" s="218" t="s">
        <v>202</v>
      </c>
      <c r="D27" s="115" t="s">
        <v>78</v>
      </c>
      <c r="E27" s="115" t="s">
        <v>172</v>
      </c>
      <c r="F27" s="113">
        <v>533.04999999999995</v>
      </c>
      <c r="G27" s="113">
        <f>F27*0.2</f>
        <v>106.61</v>
      </c>
      <c r="H27" s="113">
        <f>F27+G27</f>
        <v>639.66</v>
      </c>
      <c r="I27" s="354" t="s">
        <v>346</v>
      </c>
    </row>
    <row r="28" spans="1:14" s="9" customFormat="1">
      <c r="A28" s="111" t="s">
        <v>192</v>
      </c>
      <c r="B28" s="123" t="s">
        <v>193</v>
      </c>
      <c r="C28" s="218" t="s">
        <v>191</v>
      </c>
      <c r="D28" s="115" t="s">
        <v>114</v>
      </c>
      <c r="E28" s="115" t="s">
        <v>94</v>
      </c>
      <c r="F28" s="113">
        <v>1651.6</v>
      </c>
      <c r="G28" s="113">
        <v>0</v>
      </c>
      <c r="H28" s="113">
        <f>SUM(F28:G28)</f>
        <v>1651.6</v>
      </c>
      <c r="I28" s="311" t="s">
        <v>308</v>
      </c>
      <c r="J28" s="8"/>
      <c r="K28" s="8"/>
      <c r="L28" s="8"/>
      <c r="M28" s="8"/>
      <c r="N28" s="8"/>
    </row>
    <row r="29" spans="1:14" s="9" customFormat="1" ht="16">
      <c r="A29" s="111" t="s">
        <v>204</v>
      </c>
      <c r="B29" s="123" t="s">
        <v>205</v>
      </c>
      <c r="C29" s="218" t="s">
        <v>207</v>
      </c>
      <c r="D29" s="115" t="s">
        <v>106</v>
      </c>
      <c r="E29" s="115" t="s">
        <v>199</v>
      </c>
      <c r="F29" s="113">
        <v>994.62</v>
      </c>
      <c r="G29" s="113">
        <v>11.4</v>
      </c>
      <c r="H29" s="113">
        <f>SUM(F29:G29)</f>
        <v>1006.02</v>
      </c>
      <c r="I29" s="354" t="s">
        <v>511</v>
      </c>
      <c r="J29" s="8"/>
      <c r="K29" s="8"/>
      <c r="L29" s="8"/>
      <c r="M29" s="8"/>
      <c r="N29" s="8"/>
    </row>
    <row r="30" spans="1:14" s="9" customFormat="1" ht="16">
      <c r="A30" s="111" t="s">
        <v>204</v>
      </c>
      <c r="B30" s="123" t="s">
        <v>208</v>
      </c>
      <c r="C30" s="218" t="s">
        <v>209</v>
      </c>
      <c r="D30" s="115" t="s">
        <v>106</v>
      </c>
      <c r="E30" s="115" t="s">
        <v>199</v>
      </c>
      <c r="F30" s="113">
        <v>1753.05</v>
      </c>
      <c r="G30" s="113">
        <v>0</v>
      </c>
      <c r="H30" s="113">
        <f t="shared" ref="H30:H38" si="0">F30+G30</f>
        <v>1753.05</v>
      </c>
      <c r="I30" s="354" t="s">
        <v>511</v>
      </c>
      <c r="J30" s="8"/>
      <c r="K30" s="8"/>
      <c r="L30" s="8"/>
      <c r="M30" s="8"/>
      <c r="N30" s="8"/>
    </row>
    <row r="31" spans="1:14" s="9" customFormat="1" ht="16">
      <c r="A31" s="111" t="s">
        <v>217</v>
      </c>
      <c r="B31" s="123" t="s">
        <v>218</v>
      </c>
      <c r="C31" s="218" t="s">
        <v>219</v>
      </c>
      <c r="D31" s="115" t="s">
        <v>106</v>
      </c>
      <c r="E31" s="115" t="s">
        <v>199</v>
      </c>
      <c r="F31" s="113">
        <v>12857.4</v>
      </c>
      <c r="G31" s="113">
        <f>F31*0.2</f>
        <v>2571.48</v>
      </c>
      <c r="H31" s="113">
        <f t="shared" si="0"/>
        <v>15428.88</v>
      </c>
      <c r="I31" s="354" t="s">
        <v>511</v>
      </c>
      <c r="J31" s="8"/>
      <c r="K31" s="8"/>
      <c r="L31" s="8"/>
      <c r="M31" s="8"/>
      <c r="N31" s="8"/>
    </row>
    <row r="32" spans="1:14" s="9" customFormat="1" ht="16">
      <c r="A32" s="111" t="s">
        <v>229</v>
      </c>
      <c r="B32" s="111">
        <v>903378</v>
      </c>
      <c r="C32" s="218" t="s">
        <v>230</v>
      </c>
      <c r="D32" s="115" t="s">
        <v>106</v>
      </c>
      <c r="E32" s="115" t="s">
        <v>396</v>
      </c>
      <c r="F32" s="113">
        <v>3288</v>
      </c>
      <c r="G32" s="113">
        <v>0</v>
      </c>
      <c r="H32" s="113">
        <f t="shared" si="0"/>
        <v>3288</v>
      </c>
      <c r="I32" s="354" t="s">
        <v>511</v>
      </c>
      <c r="J32" s="8"/>
      <c r="K32" s="8"/>
      <c r="L32" s="8"/>
      <c r="M32" s="8"/>
      <c r="N32" s="8"/>
    </row>
    <row r="33" spans="1:14" s="9" customFormat="1" ht="16">
      <c r="A33" s="111" t="s">
        <v>229</v>
      </c>
      <c r="B33" s="111">
        <v>903377</v>
      </c>
      <c r="C33" s="218" t="s">
        <v>231</v>
      </c>
      <c r="D33" s="115" t="s">
        <v>106</v>
      </c>
      <c r="E33" s="115" t="s">
        <v>199</v>
      </c>
      <c r="F33" s="113">
        <v>14767.5</v>
      </c>
      <c r="G33" s="113">
        <f>F33*0.2</f>
        <v>2953.5</v>
      </c>
      <c r="H33" s="113">
        <f t="shared" si="0"/>
        <v>17721</v>
      </c>
      <c r="I33" s="354" t="s">
        <v>511</v>
      </c>
      <c r="J33" s="8"/>
      <c r="K33" s="8"/>
      <c r="L33" s="8"/>
      <c r="M33" s="8"/>
      <c r="N33" s="8"/>
    </row>
    <row r="34" spans="1:14" s="9" customFormat="1" ht="16">
      <c r="A34" s="111" t="s">
        <v>220</v>
      </c>
      <c r="B34" s="111" t="s">
        <v>629</v>
      </c>
      <c r="C34" s="218" t="s">
        <v>630</v>
      </c>
      <c r="D34" s="115" t="s">
        <v>93</v>
      </c>
      <c r="E34" s="115" t="s">
        <v>318</v>
      </c>
      <c r="F34" s="113">
        <v>936.29</v>
      </c>
      <c r="G34" s="113">
        <f>F34*0.2</f>
        <v>187.25800000000001</v>
      </c>
      <c r="H34" s="113">
        <f t="shared" si="0"/>
        <v>1123.548</v>
      </c>
      <c r="I34" s="354" t="s">
        <v>631</v>
      </c>
      <c r="J34" s="8"/>
      <c r="K34" s="8"/>
      <c r="L34" s="8"/>
      <c r="M34" s="8"/>
      <c r="N34" s="8"/>
    </row>
    <row r="35" spans="1:14" s="9" customFormat="1" ht="16">
      <c r="A35" s="111" t="s">
        <v>220</v>
      </c>
      <c r="B35" s="111" t="s">
        <v>632</v>
      </c>
      <c r="C35" s="218" t="s">
        <v>633</v>
      </c>
      <c r="D35" s="115" t="s">
        <v>93</v>
      </c>
      <c r="E35" s="115" t="s">
        <v>318</v>
      </c>
      <c r="F35" s="113">
        <v>4360.67</v>
      </c>
      <c r="G35" s="113">
        <f>F35*0.2</f>
        <v>872.13400000000001</v>
      </c>
      <c r="H35" s="113">
        <f t="shared" si="0"/>
        <v>5232.8040000000001</v>
      </c>
      <c r="I35" s="354" t="s">
        <v>631</v>
      </c>
      <c r="J35" s="8"/>
      <c r="K35" s="8"/>
      <c r="L35" s="8"/>
      <c r="M35" s="8"/>
      <c r="N35" s="8"/>
    </row>
    <row r="36" spans="1:14" s="9" customFormat="1" ht="16">
      <c r="A36" s="111" t="s">
        <v>115</v>
      </c>
      <c r="B36" s="123" t="s">
        <v>264</v>
      </c>
      <c r="C36" s="218" t="s">
        <v>265</v>
      </c>
      <c r="D36" s="115" t="s">
        <v>106</v>
      </c>
      <c r="E36" s="115" t="s">
        <v>199</v>
      </c>
      <c r="F36" s="113">
        <v>1580.25</v>
      </c>
      <c r="G36" s="113">
        <v>0</v>
      </c>
      <c r="H36" s="113">
        <f t="shared" si="0"/>
        <v>1580.25</v>
      </c>
      <c r="I36" s="354" t="s">
        <v>511</v>
      </c>
      <c r="J36" s="8"/>
      <c r="K36" s="8"/>
      <c r="L36" s="8"/>
      <c r="M36" s="8"/>
      <c r="N36" s="8"/>
    </row>
    <row r="37" spans="1:14" s="57" customFormat="1" ht="16">
      <c r="A37" s="111" t="s">
        <v>115</v>
      </c>
      <c r="B37" s="123" t="s">
        <v>279</v>
      </c>
      <c r="C37" s="218" t="s">
        <v>280</v>
      </c>
      <c r="D37" s="115" t="s">
        <v>106</v>
      </c>
      <c r="E37" s="115" t="s">
        <v>199</v>
      </c>
      <c r="F37" s="113">
        <v>1660.25</v>
      </c>
      <c r="G37" s="113">
        <v>0</v>
      </c>
      <c r="H37" s="113">
        <f t="shared" si="0"/>
        <v>1660.25</v>
      </c>
      <c r="I37" s="354" t="s">
        <v>511</v>
      </c>
      <c r="J37" s="27"/>
      <c r="K37" s="27"/>
      <c r="L37" s="27"/>
      <c r="M37" s="27"/>
      <c r="N37" s="27"/>
    </row>
    <row r="38" spans="1:14" s="57" customFormat="1" ht="17" customHeight="1">
      <c r="A38" s="111" t="s">
        <v>115</v>
      </c>
      <c r="B38" s="123" t="s">
        <v>295</v>
      </c>
      <c r="C38" s="218" t="s">
        <v>222</v>
      </c>
      <c r="D38" s="115" t="s">
        <v>114</v>
      </c>
      <c r="E38" s="115" t="s">
        <v>240</v>
      </c>
      <c r="F38" s="113">
        <v>2179.1</v>
      </c>
      <c r="G38" s="113">
        <v>0</v>
      </c>
      <c r="H38" s="113">
        <f t="shared" si="0"/>
        <v>2179.1</v>
      </c>
      <c r="I38" s="354" t="s">
        <v>346</v>
      </c>
      <c r="J38" s="27"/>
      <c r="K38" s="27"/>
      <c r="L38" s="27"/>
      <c r="M38" s="27"/>
      <c r="N38" s="27"/>
    </row>
    <row r="39" spans="1:14" s="20" customFormat="1" ht="17" customHeight="1">
      <c r="A39" s="111" t="s">
        <v>115</v>
      </c>
      <c r="B39" s="111" t="s">
        <v>303</v>
      </c>
      <c r="C39" s="218" t="s">
        <v>304</v>
      </c>
      <c r="D39" s="115" t="s">
        <v>305</v>
      </c>
      <c r="E39" s="115" t="s">
        <v>306</v>
      </c>
      <c r="F39" s="113">
        <v>33505.94</v>
      </c>
      <c r="G39" s="113">
        <f>F39*20%</f>
        <v>6701.188000000001</v>
      </c>
      <c r="H39" s="113">
        <f>SUM(F39:G39)</f>
        <v>40207.128000000004</v>
      </c>
      <c r="I39" s="373" t="s">
        <v>477</v>
      </c>
      <c r="J39" s="19"/>
      <c r="K39" s="19"/>
      <c r="L39" s="19"/>
      <c r="M39" s="19"/>
      <c r="N39" s="19"/>
    </row>
    <row r="40" spans="1:14" s="9" customFormat="1" ht="16">
      <c r="A40" s="111" t="s">
        <v>115</v>
      </c>
      <c r="B40" s="353" t="s">
        <v>352</v>
      </c>
      <c r="C40" s="218" t="s">
        <v>213</v>
      </c>
      <c r="D40" s="115" t="s">
        <v>353</v>
      </c>
      <c r="E40" s="115" t="s">
        <v>172</v>
      </c>
      <c r="F40" s="113">
        <v>315</v>
      </c>
      <c r="G40" s="113">
        <f>F40*20%</f>
        <v>63</v>
      </c>
      <c r="H40" s="113">
        <f>SUM(F40:G40)</f>
        <v>378</v>
      </c>
      <c r="I40" s="354" t="s">
        <v>377</v>
      </c>
      <c r="J40" s="8"/>
      <c r="K40" s="8"/>
      <c r="L40" s="8"/>
      <c r="M40" s="8"/>
      <c r="N40" s="8"/>
    </row>
    <row r="41" spans="1:14" s="11" customFormat="1">
      <c r="A41" s="66"/>
      <c r="B41" s="97"/>
      <c r="C41" s="69"/>
      <c r="D41" s="64"/>
      <c r="E41" s="64"/>
      <c r="F41" s="82"/>
      <c r="G41" s="82"/>
      <c r="H41" s="82"/>
      <c r="I41" s="245"/>
      <c r="J41" s="10"/>
      <c r="K41" s="10"/>
      <c r="L41" s="10"/>
      <c r="M41" s="10"/>
      <c r="N41" s="10"/>
    </row>
    <row r="42" spans="1:14" s="24" customFormat="1">
      <c r="A42" s="66"/>
      <c r="B42" s="97"/>
      <c r="C42" s="69"/>
      <c r="D42" s="64"/>
      <c r="E42" s="64"/>
      <c r="F42" s="82"/>
      <c r="G42" s="82"/>
      <c r="H42" s="82"/>
      <c r="I42" s="245"/>
      <c r="J42" s="23"/>
      <c r="K42" s="23"/>
      <c r="L42" s="23"/>
      <c r="M42" s="23"/>
      <c r="N42" s="23"/>
    </row>
    <row r="43" spans="1:14" s="11" customFormat="1">
      <c r="A43" s="66"/>
      <c r="B43" s="97"/>
      <c r="C43" s="69"/>
      <c r="D43" s="64"/>
      <c r="E43" s="64"/>
      <c r="F43" s="82"/>
      <c r="G43" s="82"/>
      <c r="H43" s="82"/>
      <c r="I43" s="245"/>
      <c r="J43" s="10"/>
      <c r="K43" s="10"/>
      <c r="L43" s="10"/>
      <c r="M43" s="10"/>
      <c r="N43" s="10"/>
    </row>
    <row r="44" spans="1:14" s="11" customFormat="1">
      <c r="A44" s="66"/>
      <c r="B44" s="97"/>
      <c r="C44" s="69"/>
      <c r="D44" s="64"/>
      <c r="E44" s="64"/>
      <c r="F44" s="82"/>
      <c r="G44" s="82"/>
      <c r="H44" s="82"/>
      <c r="I44" s="245"/>
      <c r="J44" s="10"/>
      <c r="K44" s="10"/>
      <c r="L44" s="10"/>
      <c r="M44" s="10"/>
      <c r="N44" s="10"/>
    </row>
    <row r="45" spans="1:14" s="11" customFormat="1">
      <c r="A45" s="66"/>
      <c r="B45" s="97"/>
      <c r="C45" s="69"/>
      <c r="D45" s="64"/>
      <c r="E45" s="64"/>
      <c r="F45" s="82"/>
      <c r="G45" s="82"/>
      <c r="H45" s="82"/>
      <c r="I45" s="245"/>
      <c r="J45" s="10"/>
      <c r="K45" s="10"/>
      <c r="L45" s="10"/>
      <c r="M45" s="10"/>
      <c r="N45" s="10"/>
    </row>
    <row r="46" spans="1:14" s="11" customFormat="1">
      <c r="A46" s="66"/>
      <c r="B46" s="97"/>
      <c r="C46" s="69"/>
      <c r="D46" s="64"/>
      <c r="E46" s="64"/>
      <c r="F46" s="82"/>
      <c r="G46" s="82"/>
      <c r="H46" s="82"/>
      <c r="I46" s="245"/>
      <c r="J46" s="10"/>
      <c r="K46" s="10"/>
      <c r="L46" s="10"/>
      <c r="M46" s="10"/>
      <c r="N46" s="10"/>
    </row>
    <row r="47" spans="1:14" s="11" customFormat="1">
      <c r="A47" s="66"/>
      <c r="B47" s="97"/>
      <c r="C47" s="69"/>
      <c r="D47" s="64"/>
      <c r="E47" s="64"/>
      <c r="F47" s="82"/>
      <c r="G47" s="82"/>
      <c r="H47" s="82"/>
      <c r="I47" s="245"/>
      <c r="J47" s="10"/>
      <c r="K47" s="10"/>
      <c r="L47" s="10"/>
      <c r="M47" s="10"/>
      <c r="N47" s="10"/>
    </row>
    <row r="48" spans="1:14" s="11" customFormat="1">
      <c r="A48" s="66"/>
      <c r="B48" s="97"/>
      <c r="C48" s="69"/>
      <c r="D48" s="64"/>
      <c r="E48" s="64"/>
      <c r="F48" s="82"/>
      <c r="G48" s="82"/>
      <c r="H48" s="82"/>
      <c r="I48" s="67"/>
      <c r="J48" s="10"/>
      <c r="K48" s="10"/>
      <c r="L48" s="10"/>
      <c r="M48" s="10"/>
      <c r="N48" s="10"/>
    </row>
    <row r="49" spans="1:14" ht="16" customHeight="1">
      <c r="A49" s="433" t="s">
        <v>10</v>
      </c>
      <c r="B49" s="434"/>
      <c r="C49" s="434"/>
      <c r="D49" s="434"/>
      <c r="E49" s="435"/>
      <c r="F49" s="177">
        <f>SUM(F27:F48)</f>
        <v>80382.720000000001</v>
      </c>
      <c r="G49" s="177">
        <f t="shared" ref="G49:H49" si="1">SUM(G27:G48)</f>
        <v>13466.57</v>
      </c>
      <c r="H49" s="177">
        <f t="shared" si="1"/>
        <v>93849.290000000008</v>
      </c>
      <c r="I49" s="204"/>
    </row>
    <row r="50" spans="1:14">
      <c r="A50" s="430" t="s">
        <v>12</v>
      </c>
      <c r="B50" s="431"/>
      <c r="C50" s="431"/>
      <c r="D50" s="431"/>
      <c r="E50" s="431"/>
      <c r="F50" s="431"/>
      <c r="G50" s="431"/>
      <c r="H50" s="431"/>
      <c r="I50" s="432"/>
    </row>
    <row r="51" spans="1:14">
      <c r="A51" s="246"/>
      <c r="B51" s="247"/>
      <c r="C51" s="248"/>
      <c r="D51" s="248"/>
      <c r="E51" s="248"/>
      <c r="F51" s="248"/>
      <c r="G51" s="248"/>
      <c r="H51" s="248"/>
      <c r="I51" s="248"/>
    </row>
    <row r="52" spans="1:14" s="12" customFormat="1" ht="16">
      <c r="A52" s="111" t="s">
        <v>285</v>
      </c>
      <c r="B52" s="111" t="s">
        <v>301</v>
      </c>
      <c r="C52" s="218" t="s">
        <v>302</v>
      </c>
      <c r="D52" s="115" t="s">
        <v>78</v>
      </c>
      <c r="E52" s="115" t="s">
        <v>294</v>
      </c>
      <c r="F52" s="113">
        <v>625.79999999999995</v>
      </c>
      <c r="G52" s="113">
        <f>F52*0.2</f>
        <v>125.16</v>
      </c>
      <c r="H52" s="113">
        <f>F52+G52</f>
        <v>750.95999999999992</v>
      </c>
      <c r="I52" s="354" t="s">
        <v>441</v>
      </c>
      <c r="J52" s="7"/>
      <c r="K52" s="7"/>
      <c r="L52" s="7"/>
      <c r="M52" s="7"/>
      <c r="N52" s="7"/>
    </row>
    <row r="53" spans="1:14" s="12" customFormat="1" ht="16">
      <c r="A53" s="111" t="s">
        <v>324</v>
      </c>
      <c r="B53" s="111" t="s">
        <v>325</v>
      </c>
      <c r="C53" s="218" t="s">
        <v>315</v>
      </c>
      <c r="D53" s="115" t="s">
        <v>78</v>
      </c>
      <c r="E53" s="115" t="s">
        <v>326</v>
      </c>
      <c r="F53" s="113">
        <v>935.1</v>
      </c>
      <c r="G53" s="113">
        <f>F53*0.2</f>
        <v>187.02</v>
      </c>
      <c r="H53" s="113">
        <f>F53+G53</f>
        <v>1122.1200000000001</v>
      </c>
      <c r="I53" s="354" t="s">
        <v>442</v>
      </c>
      <c r="J53" s="7"/>
      <c r="K53" s="7"/>
      <c r="L53" s="7"/>
      <c r="M53" s="7"/>
      <c r="N53" s="7"/>
    </row>
    <row r="54" spans="1:14" s="12" customFormat="1" ht="16">
      <c r="A54" s="111" t="s">
        <v>198</v>
      </c>
      <c r="B54" s="111">
        <v>3260012</v>
      </c>
      <c r="C54" s="218" t="s">
        <v>289</v>
      </c>
      <c r="D54" s="115" t="s">
        <v>114</v>
      </c>
      <c r="E54" s="115" t="s">
        <v>323</v>
      </c>
      <c r="F54" s="113">
        <v>1405.4</v>
      </c>
      <c r="G54" s="113">
        <v>0</v>
      </c>
      <c r="H54" s="113">
        <f t="shared" ref="H54:H68" si="2">F54+G54</f>
        <v>1405.4</v>
      </c>
      <c r="I54" s="354" t="s">
        <v>397</v>
      </c>
      <c r="J54" s="7"/>
      <c r="K54" s="7"/>
      <c r="L54" s="7"/>
      <c r="M54" s="7"/>
      <c r="N54" s="7"/>
    </row>
    <row r="55" spans="1:14" s="9" customFormat="1" ht="16">
      <c r="A55" s="111" t="s">
        <v>336</v>
      </c>
      <c r="B55" s="111" t="s">
        <v>337</v>
      </c>
      <c r="C55" s="218" t="s">
        <v>338</v>
      </c>
      <c r="D55" s="115" t="s">
        <v>93</v>
      </c>
      <c r="E55" s="115" t="s">
        <v>339</v>
      </c>
      <c r="F55" s="113">
        <v>974.7</v>
      </c>
      <c r="G55" s="113">
        <v>194.94</v>
      </c>
      <c r="H55" s="113">
        <f t="shared" si="2"/>
        <v>1169.6400000000001</v>
      </c>
      <c r="I55" s="354" t="s">
        <v>557</v>
      </c>
      <c r="J55" s="8"/>
      <c r="K55" s="8"/>
      <c r="L55" s="8"/>
      <c r="M55" s="8"/>
      <c r="N55" s="8"/>
    </row>
    <row r="56" spans="1:14" s="9" customFormat="1" ht="16">
      <c r="A56" s="384" t="s">
        <v>336</v>
      </c>
      <c r="B56" s="111" t="s">
        <v>423</v>
      </c>
      <c r="C56" s="218" t="s">
        <v>424</v>
      </c>
      <c r="D56" s="115" t="s">
        <v>93</v>
      </c>
      <c r="E56" s="115" t="s">
        <v>339</v>
      </c>
      <c r="F56" s="113">
        <v>3730.48</v>
      </c>
      <c r="G56" s="113">
        <f>F56*0.2</f>
        <v>746.096</v>
      </c>
      <c r="H56" s="113">
        <f>F56+G56</f>
        <v>4476.576</v>
      </c>
      <c r="I56" s="354" t="s">
        <v>557</v>
      </c>
      <c r="J56" s="8"/>
      <c r="K56" s="8"/>
      <c r="L56" s="8"/>
      <c r="M56" s="8"/>
      <c r="N56" s="8"/>
    </row>
    <row r="57" spans="1:14" s="9" customFormat="1" ht="16">
      <c r="A57" s="384" t="s">
        <v>359</v>
      </c>
      <c r="B57" s="111" t="s">
        <v>360</v>
      </c>
      <c r="C57" s="218" t="s">
        <v>361</v>
      </c>
      <c r="D57" s="115" t="s">
        <v>78</v>
      </c>
      <c r="E57" s="115" t="s">
        <v>362</v>
      </c>
      <c r="F57" s="113">
        <v>813.2</v>
      </c>
      <c r="G57" s="113">
        <f>F57*0.2</f>
        <v>162.64000000000001</v>
      </c>
      <c r="H57" s="113">
        <f t="shared" si="2"/>
        <v>975.84</v>
      </c>
      <c r="I57" s="354" t="s">
        <v>511</v>
      </c>
      <c r="J57" s="8"/>
      <c r="K57" s="8"/>
      <c r="L57" s="8"/>
      <c r="M57" s="8"/>
      <c r="N57" s="8"/>
    </row>
    <row r="58" spans="1:14" s="57" customFormat="1" ht="16">
      <c r="A58" s="374" t="s">
        <v>226</v>
      </c>
      <c r="B58" s="375" t="s">
        <v>345</v>
      </c>
      <c r="C58" s="376" t="s">
        <v>196</v>
      </c>
      <c r="D58" s="377" t="s">
        <v>234</v>
      </c>
      <c r="E58" s="377" t="s">
        <v>118</v>
      </c>
      <c r="F58" s="378">
        <v>-71.75</v>
      </c>
      <c r="G58" s="378">
        <v>-14.35</v>
      </c>
      <c r="H58" s="378">
        <f t="shared" si="2"/>
        <v>-86.1</v>
      </c>
      <c r="I58" s="361" t="s">
        <v>478</v>
      </c>
      <c r="J58" s="27"/>
      <c r="K58" s="27"/>
      <c r="L58" s="27"/>
      <c r="M58" s="27"/>
      <c r="N58" s="27"/>
    </row>
    <row r="59" spans="1:14" s="20" customFormat="1" ht="16">
      <c r="A59" s="384" t="s">
        <v>172</v>
      </c>
      <c r="B59" s="111">
        <v>903394</v>
      </c>
      <c r="C59" s="218" t="s">
        <v>364</v>
      </c>
      <c r="D59" s="115" t="s">
        <v>106</v>
      </c>
      <c r="E59" s="115" t="s">
        <v>365</v>
      </c>
      <c r="F59" s="113">
        <v>1596.45</v>
      </c>
      <c r="G59" s="113">
        <v>0</v>
      </c>
      <c r="H59" s="113">
        <f t="shared" si="2"/>
        <v>1596.45</v>
      </c>
      <c r="I59" s="354" t="s">
        <v>558</v>
      </c>
      <c r="J59" s="19"/>
      <c r="K59" s="19"/>
      <c r="L59" s="19"/>
      <c r="M59" s="19"/>
      <c r="N59" s="19"/>
    </row>
    <row r="60" spans="1:14" s="9" customFormat="1" ht="16">
      <c r="A60" s="384" t="s">
        <v>175</v>
      </c>
      <c r="B60" s="111" t="s">
        <v>357</v>
      </c>
      <c r="C60" s="218" t="s">
        <v>331</v>
      </c>
      <c r="D60" s="115" t="s">
        <v>234</v>
      </c>
      <c r="E60" s="115" t="s">
        <v>358</v>
      </c>
      <c r="F60" s="113">
        <v>1884.8</v>
      </c>
      <c r="G60" s="113">
        <v>0</v>
      </c>
      <c r="H60" s="113">
        <f t="shared" si="2"/>
        <v>1884.8</v>
      </c>
      <c r="I60" s="354" t="s">
        <v>584</v>
      </c>
      <c r="J60" s="8"/>
      <c r="K60" s="8"/>
      <c r="L60" s="8"/>
      <c r="M60" s="8"/>
      <c r="N60" s="8"/>
    </row>
    <row r="61" spans="1:14" s="9" customFormat="1" ht="16">
      <c r="A61" s="384" t="s">
        <v>175</v>
      </c>
      <c r="B61" s="111" t="s">
        <v>369</v>
      </c>
      <c r="C61" s="218" t="s">
        <v>370</v>
      </c>
      <c r="D61" s="115" t="s">
        <v>234</v>
      </c>
      <c r="E61" s="115" t="s">
        <v>358</v>
      </c>
      <c r="F61" s="113">
        <v>10033.280000000001</v>
      </c>
      <c r="G61" s="113">
        <f>F61*20%</f>
        <v>2006.6560000000002</v>
      </c>
      <c r="H61" s="113">
        <f t="shared" si="2"/>
        <v>12039.936000000002</v>
      </c>
      <c r="I61" s="354" t="s">
        <v>585</v>
      </c>
      <c r="J61" s="8"/>
      <c r="K61" s="8"/>
      <c r="L61" s="8"/>
      <c r="M61" s="8"/>
      <c r="N61" s="8"/>
    </row>
    <row r="62" spans="1:14" s="9" customFormat="1" ht="16">
      <c r="A62" s="384" t="s">
        <v>175</v>
      </c>
      <c r="B62" s="111" t="s">
        <v>399</v>
      </c>
      <c r="C62" s="218" t="s">
        <v>402</v>
      </c>
      <c r="D62" s="115" t="s">
        <v>93</v>
      </c>
      <c r="E62" s="115" t="s">
        <v>401</v>
      </c>
      <c r="F62" s="113">
        <v>5105.76</v>
      </c>
      <c r="G62" s="113">
        <v>1021.15</v>
      </c>
      <c r="H62" s="113">
        <f t="shared" si="2"/>
        <v>6126.91</v>
      </c>
      <c r="I62" s="354" t="s">
        <v>584</v>
      </c>
      <c r="J62" s="8"/>
      <c r="K62" s="8"/>
      <c r="L62" s="8"/>
      <c r="M62" s="8"/>
      <c r="N62" s="8"/>
    </row>
    <row r="63" spans="1:14" s="14" customFormat="1" ht="15">
      <c r="A63" s="384" t="s">
        <v>175</v>
      </c>
      <c r="B63" s="111" t="s">
        <v>403</v>
      </c>
      <c r="C63" s="218" t="s">
        <v>400</v>
      </c>
      <c r="D63" s="115" t="s">
        <v>93</v>
      </c>
      <c r="E63" s="115" t="s">
        <v>358</v>
      </c>
      <c r="F63" s="113">
        <v>1463.28</v>
      </c>
      <c r="G63" s="113">
        <v>292.66000000000003</v>
      </c>
      <c r="H63" s="113">
        <f t="shared" si="2"/>
        <v>1755.94</v>
      </c>
      <c r="I63" s="354" t="s">
        <v>584</v>
      </c>
      <c r="J63" s="13"/>
      <c r="K63" s="13"/>
      <c r="L63" s="13"/>
      <c r="M63" s="13"/>
      <c r="N63" s="13"/>
    </row>
    <row r="64" spans="1:14" s="16" customFormat="1" ht="15">
      <c r="A64" s="384" t="s">
        <v>175</v>
      </c>
      <c r="B64" s="111" t="s">
        <v>428</v>
      </c>
      <c r="C64" s="218" t="s">
        <v>429</v>
      </c>
      <c r="D64" s="115" t="s">
        <v>93</v>
      </c>
      <c r="E64" s="115" t="s">
        <v>358</v>
      </c>
      <c r="F64" s="113">
        <v>3229.35</v>
      </c>
      <c r="G64" s="113">
        <v>0</v>
      </c>
      <c r="H64" s="113">
        <f t="shared" si="2"/>
        <v>3229.35</v>
      </c>
      <c r="I64" s="354" t="s">
        <v>584</v>
      </c>
      <c r="J64" s="15"/>
      <c r="K64" s="15"/>
      <c r="L64" s="15"/>
      <c r="M64" s="15"/>
      <c r="N64" s="15"/>
    </row>
    <row r="65" spans="1:14" s="16" customFormat="1" ht="15">
      <c r="A65" s="384" t="s">
        <v>175</v>
      </c>
      <c r="B65" s="111" t="s">
        <v>430</v>
      </c>
      <c r="C65" s="218" t="s">
        <v>431</v>
      </c>
      <c r="D65" s="115" t="s">
        <v>93</v>
      </c>
      <c r="E65" s="115" t="s">
        <v>358</v>
      </c>
      <c r="F65" s="113">
        <v>8992.0499999999993</v>
      </c>
      <c r="G65" s="113">
        <v>0</v>
      </c>
      <c r="H65" s="113">
        <f t="shared" si="2"/>
        <v>8992.0499999999993</v>
      </c>
      <c r="I65" s="354" t="s">
        <v>584</v>
      </c>
      <c r="J65" s="15"/>
      <c r="K65" s="15"/>
      <c r="L65" s="15"/>
      <c r="M65" s="15"/>
      <c r="N65" s="15"/>
    </row>
    <row r="66" spans="1:14" s="11" customFormat="1" ht="15">
      <c r="A66" s="384" t="s">
        <v>175</v>
      </c>
      <c r="B66" s="111" t="s">
        <v>432</v>
      </c>
      <c r="C66" s="218" t="s">
        <v>433</v>
      </c>
      <c r="D66" s="115" t="s">
        <v>93</v>
      </c>
      <c r="E66" s="115" t="s">
        <v>358</v>
      </c>
      <c r="F66" s="113">
        <v>4918.2</v>
      </c>
      <c r="G66" s="113">
        <v>0</v>
      </c>
      <c r="H66" s="113">
        <f t="shared" si="2"/>
        <v>4918.2</v>
      </c>
      <c r="I66" s="354" t="s">
        <v>584</v>
      </c>
      <c r="J66" s="10"/>
      <c r="K66" s="10"/>
      <c r="L66" s="10"/>
      <c r="M66" s="10"/>
      <c r="N66" s="10"/>
    </row>
    <row r="67" spans="1:14" s="11" customFormat="1">
      <c r="A67" s="249"/>
      <c r="B67" s="66"/>
      <c r="C67" s="69"/>
      <c r="D67" s="64"/>
      <c r="E67" s="64"/>
      <c r="F67" s="82"/>
      <c r="G67" s="82"/>
      <c r="H67" s="82">
        <f t="shared" si="2"/>
        <v>0</v>
      </c>
      <c r="I67" s="67"/>
      <c r="J67" s="10"/>
      <c r="K67" s="10"/>
      <c r="L67" s="10"/>
      <c r="M67" s="10"/>
      <c r="N67" s="10"/>
    </row>
    <row r="68" spans="1:14" s="11" customFormat="1">
      <c r="A68" s="249"/>
      <c r="B68" s="66"/>
      <c r="C68" s="69"/>
      <c r="D68" s="64"/>
      <c r="E68" s="64"/>
      <c r="F68" s="82"/>
      <c r="G68" s="82"/>
      <c r="H68" s="82">
        <f t="shared" si="2"/>
        <v>0</v>
      </c>
      <c r="I68" s="67"/>
      <c r="J68" s="10"/>
      <c r="K68" s="10"/>
      <c r="L68" s="10"/>
      <c r="M68" s="10"/>
      <c r="N68" s="10"/>
    </row>
    <row r="69" spans="1:14" s="11" customFormat="1">
      <c r="A69" s="249"/>
      <c r="B69" s="66"/>
      <c r="C69" s="69"/>
      <c r="D69" s="64"/>
      <c r="E69" s="64"/>
      <c r="F69" s="82"/>
      <c r="G69" s="82"/>
      <c r="H69" s="82"/>
      <c r="I69" s="67"/>
      <c r="J69" s="10"/>
      <c r="K69" s="10"/>
      <c r="L69" s="10"/>
      <c r="M69" s="10"/>
      <c r="N69" s="10"/>
    </row>
    <row r="70" spans="1:14" ht="16" customHeight="1">
      <c r="A70" s="433" t="s">
        <v>10</v>
      </c>
      <c r="B70" s="434"/>
      <c r="C70" s="434"/>
      <c r="D70" s="434"/>
      <c r="E70" s="435"/>
      <c r="F70" s="177">
        <f>SUM(F52:F69)</f>
        <v>45636.099999999991</v>
      </c>
      <c r="G70" s="177">
        <f>SUM(G52:G69)</f>
        <v>4721.9719999999998</v>
      </c>
      <c r="H70" s="177">
        <f>SUM(H52:H69)</f>
        <v>50358.072</v>
      </c>
      <c r="I70" s="204"/>
    </row>
    <row r="71" spans="1:14">
      <c r="A71" s="430" t="s">
        <v>13</v>
      </c>
      <c r="B71" s="431"/>
      <c r="C71" s="431"/>
      <c r="D71" s="431"/>
      <c r="E71" s="431"/>
      <c r="F71" s="431"/>
      <c r="G71" s="431"/>
      <c r="H71" s="431"/>
      <c r="I71" s="432"/>
    </row>
    <row r="72" spans="1:14" s="8" customFormat="1" ht="16">
      <c r="A72" s="386" t="s">
        <v>335</v>
      </c>
      <c r="B72" s="387" t="s">
        <v>422</v>
      </c>
      <c r="C72" s="331" t="s">
        <v>410</v>
      </c>
      <c r="D72" s="317" t="s">
        <v>78</v>
      </c>
      <c r="E72" s="388" t="s">
        <v>440</v>
      </c>
      <c r="F72" s="318">
        <v>8989.26</v>
      </c>
      <c r="G72" s="114">
        <f>F72*0.2</f>
        <v>1797.8520000000001</v>
      </c>
      <c r="H72" s="113">
        <f>F72+G72</f>
        <v>10787.112000000001</v>
      </c>
      <c r="I72" s="354" t="s">
        <v>559</v>
      </c>
    </row>
    <row r="73" spans="1:14" s="9" customFormat="1" ht="16">
      <c r="A73" s="390" t="s">
        <v>419</v>
      </c>
      <c r="B73" s="391" t="s">
        <v>420</v>
      </c>
      <c r="C73" s="116" t="s">
        <v>412</v>
      </c>
      <c r="D73" s="112" t="s">
        <v>78</v>
      </c>
      <c r="E73" s="392" t="s">
        <v>421</v>
      </c>
      <c r="F73" s="113">
        <v>918</v>
      </c>
      <c r="G73" s="114">
        <f>F73*0.2</f>
        <v>183.60000000000002</v>
      </c>
      <c r="H73" s="113">
        <f>F73+G73</f>
        <v>1101.5999999999999</v>
      </c>
      <c r="I73" s="354" t="s">
        <v>559</v>
      </c>
      <c r="J73" s="8"/>
      <c r="K73" s="8"/>
      <c r="L73" s="8"/>
      <c r="M73" s="8"/>
      <c r="N73" s="8"/>
    </row>
    <row r="74" spans="1:14" s="9" customFormat="1" ht="16">
      <c r="A74" s="386" t="s">
        <v>434</v>
      </c>
      <c r="B74" s="387" t="s">
        <v>435</v>
      </c>
      <c r="C74" s="331" t="s">
        <v>417</v>
      </c>
      <c r="D74" s="317" t="s">
        <v>78</v>
      </c>
      <c r="E74" s="388" t="s">
        <v>436</v>
      </c>
      <c r="F74" s="318">
        <v>1054.2</v>
      </c>
      <c r="G74" s="114">
        <f>F74*0.2</f>
        <v>210.84000000000003</v>
      </c>
      <c r="H74" s="113">
        <f>F74+G74</f>
        <v>1265.04</v>
      </c>
      <c r="I74" s="354" t="s">
        <v>524</v>
      </c>
      <c r="J74" s="8"/>
      <c r="K74" s="8"/>
      <c r="L74" s="8"/>
      <c r="M74" s="8"/>
      <c r="N74" s="8"/>
    </row>
    <row r="75" spans="1:14" s="9" customFormat="1" ht="16">
      <c r="A75" s="386" t="s">
        <v>450</v>
      </c>
      <c r="B75" s="387" t="s">
        <v>451</v>
      </c>
      <c r="C75" s="331" t="s">
        <v>452</v>
      </c>
      <c r="D75" s="317" t="s">
        <v>453</v>
      </c>
      <c r="E75" s="388" t="s">
        <v>454</v>
      </c>
      <c r="F75" s="318">
        <v>1706.8</v>
      </c>
      <c r="G75" s="329">
        <v>0</v>
      </c>
      <c r="H75" s="318">
        <v>1706.8</v>
      </c>
      <c r="I75" s="354" t="s">
        <v>524</v>
      </c>
      <c r="J75" s="8"/>
      <c r="K75" s="8"/>
      <c r="L75" s="8"/>
      <c r="M75" s="8"/>
      <c r="N75" s="8"/>
    </row>
    <row r="76" spans="1:14" s="9" customFormat="1" ht="16">
      <c r="A76" s="386" t="s">
        <v>450</v>
      </c>
      <c r="B76" s="387" t="s">
        <v>455</v>
      </c>
      <c r="C76" s="331" t="s">
        <v>456</v>
      </c>
      <c r="D76" s="317" t="s">
        <v>453</v>
      </c>
      <c r="E76" s="388" t="s">
        <v>454</v>
      </c>
      <c r="F76" s="318">
        <v>620</v>
      </c>
      <c r="G76" s="329">
        <v>0</v>
      </c>
      <c r="H76" s="318">
        <v>620</v>
      </c>
      <c r="I76" s="354" t="s">
        <v>524</v>
      </c>
      <c r="J76" s="8"/>
      <c r="K76" s="8"/>
      <c r="L76" s="8"/>
      <c r="M76" s="8"/>
      <c r="N76" s="8"/>
    </row>
    <row r="77" spans="1:14" s="9" customFormat="1" ht="16">
      <c r="A77" s="386" t="s">
        <v>450</v>
      </c>
      <c r="B77" s="387" t="s">
        <v>457</v>
      </c>
      <c r="C77" s="331" t="s">
        <v>458</v>
      </c>
      <c r="D77" s="317" t="s">
        <v>453</v>
      </c>
      <c r="E77" s="388" t="s">
        <v>454</v>
      </c>
      <c r="F77" s="318">
        <v>1144</v>
      </c>
      <c r="G77" s="329">
        <v>0</v>
      </c>
      <c r="H77" s="318">
        <v>1144</v>
      </c>
      <c r="I77" s="354" t="s">
        <v>524</v>
      </c>
      <c r="J77" s="8"/>
      <c r="K77" s="8"/>
      <c r="L77" s="8"/>
      <c r="M77" s="8"/>
      <c r="N77" s="8"/>
    </row>
    <row r="78" spans="1:14" s="9" customFormat="1" ht="16">
      <c r="A78" s="386" t="s">
        <v>450</v>
      </c>
      <c r="B78" s="387" t="s">
        <v>459</v>
      </c>
      <c r="C78" s="331" t="s">
        <v>460</v>
      </c>
      <c r="D78" s="317" t="s">
        <v>453</v>
      </c>
      <c r="E78" s="388" t="s">
        <v>413</v>
      </c>
      <c r="F78" s="318">
        <v>382.8</v>
      </c>
      <c r="G78" s="329">
        <v>0</v>
      </c>
      <c r="H78" s="318">
        <v>382.8</v>
      </c>
      <c r="I78" s="354" t="s">
        <v>524</v>
      </c>
      <c r="J78" s="8"/>
      <c r="K78" s="8"/>
      <c r="L78" s="8"/>
      <c r="M78" s="8"/>
      <c r="N78" s="8"/>
    </row>
    <row r="79" spans="1:14" s="57" customFormat="1" ht="16">
      <c r="A79" s="395" t="s">
        <v>444</v>
      </c>
      <c r="B79" s="396" t="s">
        <v>445</v>
      </c>
      <c r="C79" s="396" t="s">
        <v>370</v>
      </c>
      <c r="D79" s="397" t="s">
        <v>234</v>
      </c>
      <c r="E79" s="398" t="s">
        <v>358</v>
      </c>
      <c r="F79" s="399">
        <v>-4810.3900000000003</v>
      </c>
      <c r="G79" s="400">
        <f>F79*20%</f>
        <v>-962.07800000000009</v>
      </c>
      <c r="H79" s="399">
        <f>SUM(F79:G79)</f>
        <v>-5772.4680000000008</v>
      </c>
      <c r="I79" s="361" t="s">
        <v>583</v>
      </c>
      <c r="J79" s="27"/>
      <c r="K79" s="27"/>
      <c r="L79" s="27"/>
      <c r="M79" s="27"/>
      <c r="N79" s="27"/>
    </row>
    <row r="80" spans="1:14" s="20" customFormat="1" ht="16">
      <c r="A80" s="386" t="s">
        <v>461</v>
      </c>
      <c r="B80" s="404" t="s">
        <v>486</v>
      </c>
      <c r="C80" s="331" t="s">
        <v>484</v>
      </c>
      <c r="D80" s="317" t="s">
        <v>78</v>
      </c>
      <c r="E80" s="388" t="s">
        <v>487</v>
      </c>
      <c r="F80" s="318">
        <v>3481.3</v>
      </c>
      <c r="G80" s="329">
        <f>F80*0.2</f>
        <v>696.2600000000001</v>
      </c>
      <c r="H80" s="318">
        <f>F80+G80</f>
        <v>4177.5600000000004</v>
      </c>
      <c r="I80" s="403" t="s">
        <v>619</v>
      </c>
      <c r="J80" s="19"/>
      <c r="K80" s="19"/>
      <c r="L80" s="19"/>
      <c r="M80" s="19"/>
      <c r="N80" s="19"/>
    </row>
    <row r="81" spans="1:14" s="9" customFormat="1" ht="16">
      <c r="A81" s="386" t="s">
        <v>461</v>
      </c>
      <c r="B81" s="387" t="s">
        <v>462</v>
      </c>
      <c r="C81" s="331" t="s">
        <v>463</v>
      </c>
      <c r="D81" s="317" t="s">
        <v>234</v>
      </c>
      <c r="E81" s="388" t="s">
        <v>464</v>
      </c>
      <c r="F81" s="318">
        <v>7170.1</v>
      </c>
      <c r="G81" s="329">
        <f>F81*20%</f>
        <v>1434.0200000000002</v>
      </c>
      <c r="H81" s="318">
        <f>SUM(F81:G81)</f>
        <v>8604.1200000000008</v>
      </c>
      <c r="I81" s="354" t="s">
        <v>667</v>
      </c>
      <c r="J81" s="8"/>
      <c r="K81" s="8"/>
      <c r="L81" s="8"/>
      <c r="M81" s="8"/>
      <c r="N81" s="8"/>
    </row>
    <row r="82" spans="1:14" s="9" customFormat="1" ht="16">
      <c r="A82" s="386" t="s">
        <v>479</v>
      </c>
      <c r="B82" s="387">
        <v>4260012</v>
      </c>
      <c r="C82" s="331" t="s">
        <v>448</v>
      </c>
      <c r="D82" s="317" t="s">
        <v>114</v>
      </c>
      <c r="E82" s="388" t="s">
        <v>485</v>
      </c>
      <c r="F82" s="318">
        <v>2463</v>
      </c>
      <c r="G82" s="329">
        <v>0</v>
      </c>
      <c r="H82" s="318">
        <v>2463</v>
      </c>
      <c r="I82" s="354" t="s">
        <v>571</v>
      </c>
      <c r="J82" s="8"/>
      <c r="K82" s="8"/>
      <c r="L82" s="8"/>
      <c r="M82" s="8"/>
      <c r="N82" s="8"/>
    </row>
    <row r="83" spans="1:14" s="9" customFormat="1" ht="16">
      <c r="A83" s="386" t="s">
        <v>479</v>
      </c>
      <c r="B83" s="387" t="s">
        <v>502</v>
      </c>
      <c r="C83" s="331" t="s">
        <v>503</v>
      </c>
      <c r="D83" s="317" t="s">
        <v>504</v>
      </c>
      <c r="E83" s="388" t="s">
        <v>505</v>
      </c>
      <c r="F83" s="318">
        <v>15768.9</v>
      </c>
      <c r="G83" s="318">
        <f t="shared" ref="G83:G89" si="3">F83*0.2</f>
        <v>3153.78</v>
      </c>
      <c r="H83" s="318">
        <f t="shared" ref="H83:H89" si="4">F83+G83</f>
        <v>18922.68</v>
      </c>
      <c r="I83" s="403" t="s">
        <v>618</v>
      </c>
      <c r="J83" s="8"/>
      <c r="K83" s="8"/>
      <c r="L83" s="8"/>
      <c r="M83" s="8"/>
      <c r="N83" s="8"/>
    </row>
    <row r="84" spans="1:14" s="9" customFormat="1" ht="16">
      <c r="A84" s="386" t="s">
        <v>479</v>
      </c>
      <c r="B84" s="387" t="s">
        <v>525</v>
      </c>
      <c r="C84" s="331" t="s">
        <v>520</v>
      </c>
      <c r="D84" s="317" t="s">
        <v>78</v>
      </c>
      <c r="E84" s="388" t="s">
        <v>505</v>
      </c>
      <c r="F84" s="318">
        <v>240.8</v>
      </c>
      <c r="G84" s="318">
        <f t="shared" si="3"/>
        <v>48.160000000000004</v>
      </c>
      <c r="H84" s="318">
        <f t="shared" si="4"/>
        <v>288.96000000000004</v>
      </c>
      <c r="I84" s="403" t="s">
        <v>618</v>
      </c>
      <c r="J84" s="8"/>
      <c r="K84" s="8"/>
      <c r="L84" s="8"/>
      <c r="M84" s="8"/>
      <c r="N84" s="8"/>
    </row>
    <row r="85" spans="1:14" s="9" customFormat="1" ht="30">
      <c r="A85" s="328" t="s">
        <v>306</v>
      </c>
      <c r="B85" s="328">
        <v>903418</v>
      </c>
      <c r="C85" s="405" t="s">
        <v>415</v>
      </c>
      <c r="D85" s="330" t="s">
        <v>106</v>
      </c>
      <c r="E85" s="330" t="s">
        <v>418</v>
      </c>
      <c r="F85" s="318">
        <v>14358.3</v>
      </c>
      <c r="G85" s="318">
        <f t="shared" si="3"/>
        <v>2871.66</v>
      </c>
      <c r="H85" s="318">
        <f t="shared" si="4"/>
        <v>17229.96</v>
      </c>
      <c r="I85" s="418" t="s">
        <v>780</v>
      </c>
      <c r="J85" s="8"/>
      <c r="K85" s="8"/>
      <c r="L85" s="8"/>
      <c r="M85" s="8"/>
      <c r="N85" s="8"/>
    </row>
    <row r="86" spans="1:14" s="9" customFormat="1" ht="16">
      <c r="A86" s="328" t="s">
        <v>199</v>
      </c>
      <c r="B86" s="328" t="s">
        <v>495</v>
      </c>
      <c r="C86" s="405" t="s">
        <v>496</v>
      </c>
      <c r="D86" s="330" t="s">
        <v>234</v>
      </c>
      <c r="E86" s="330" t="s">
        <v>497</v>
      </c>
      <c r="F86" s="318">
        <v>7382.9</v>
      </c>
      <c r="G86" s="318">
        <f t="shared" si="3"/>
        <v>1476.58</v>
      </c>
      <c r="H86" s="318">
        <f t="shared" si="4"/>
        <v>8859.48</v>
      </c>
      <c r="I86" s="403" t="s">
        <v>666</v>
      </c>
      <c r="J86" s="8"/>
      <c r="K86" s="8"/>
      <c r="L86" s="8"/>
      <c r="M86" s="8"/>
      <c r="N86" s="8"/>
    </row>
    <row r="87" spans="1:14" s="9" customFormat="1" ht="16">
      <c r="A87" s="328" t="s">
        <v>199</v>
      </c>
      <c r="B87" s="111">
        <v>704163</v>
      </c>
      <c r="C87" s="405" t="s">
        <v>544</v>
      </c>
      <c r="D87" s="330" t="s">
        <v>197</v>
      </c>
      <c r="E87" s="330" t="s">
        <v>536</v>
      </c>
      <c r="F87" s="318">
        <v>1500</v>
      </c>
      <c r="G87" s="318">
        <f t="shared" si="3"/>
        <v>300</v>
      </c>
      <c r="H87" s="318">
        <f t="shared" si="4"/>
        <v>1800</v>
      </c>
      <c r="I87" s="403" t="s">
        <v>666</v>
      </c>
      <c r="J87" s="8"/>
      <c r="K87" s="8"/>
      <c r="L87" s="8"/>
      <c r="M87" s="8"/>
      <c r="N87" s="8"/>
    </row>
    <row r="88" spans="1:14" s="9" customFormat="1" ht="16">
      <c r="A88" s="328" t="s">
        <v>199</v>
      </c>
      <c r="B88" s="353" t="s">
        <v>610</v>
      </c>
      <c r="C88" s="405" t="s">
        <v>611</v>
      </c>
      <c r="D88" s="330" t="s">
        <v>93</v>
      </c>
      <c r="E88" s="330" t="s">
        <v>497</v>
      </c>
      <c r="F88" s="318">
        <v>3529.77</v>
      </c>
      <c r="G88" s="113">
        <f t="shared" si="3"/>
        <v>705.95400000000006</v>
      </c>
      <c r="H88" s="113">
        <f t="shared" si="4"/>
        <v>4235.7240000000002</v>
      </c>
      <c r="I88" s="403" t="s">
        <v>666</v>
      </c>
      <c r="J88" s="8"/>
      <c r="K88" s="8"/>
      <c r="L88" s="8"/>
      <c r="M88" s="8"/>
      <c r="N88" s="8"/>
    </row>
    <row r="89" spans="1:14" s="11" customFormat="1" ht="15">
      <c r="A89" s="111" t="s">
        <v>199</v>
      </c>
      <c r="B89" s="123" t="s">
        <v>663</v>
      </c>
      <c r="C89" s="218" t="s">
        <v>612</v>
      </c>
      <c r="D89" s="115" t="s">
        <v>93</v>
      </c>
      <c r="E89" s="115" t="s">
        <v>497</v>
      </c>
      <c r="F89" s="113">
        <v>1887.26</v>
      </c>
      <c r="G89" s="113">
        <f t="shared" si="3"/>
        <v>377.452</v>
      </c>
      <c r="H89" s="113">
        <f t="shared" si="4"/>
        <v>2264.712</v>
      </c>
      <c r="I89" s="403" t="s">
        <v>667</v>
      </c>
      <c r="J89" s="10"/>
      <c r="K89" s="10"/>
      <c r="L89" s="10"/>
      <c r="M89" s="10"/>
      <c r="N89" s="10"/>
    </row>
    <row r="90" spans="1:14" s="11" customFormat="1">
      <c r="A90" s="66"/>
      <c r="B90" s="97"/>
      <c r="C90" s="69"/>
      <c r="D90" s="64"/>
      <c r="E90" s="64"/>
      <c r="F90" s="82"/>
      <c r="G90" s="82"/>
      <c r="H90" s="82"/>
      <c r="I90" s="67"/>
      <c r="J90" s="10"/>
      <c r="K90" s="10"/>
      <c r="L90" s="10"/>
      <c r="M90" s="10"/>
      <c r="N90" s="10"/>
    </row>
    <row r="91" spans="1:14" s="11" customFormat="1">
      <c r="A91" s="66"/>
      <c r="B91" s="97"/>
      <c r="C91" s="69"/>
      <c r="D91" s="64"/>
      <c r="E91" s="64"/>
      <c r="F91" s="82"/>
      <c r="G91" s="82"/>
      <c r="H91" s="82"/>
      <c r="I91" s="253"/>
      <c r="J91" s="10"/>
      <c r="K91" s="10"/>
      <c r="L91" s="10"/>
      <c r="M91" s="10"/>
      <c r="N91" s="10"/>
    </row>
    <row r="92" spans="1:14" s="11" customFormat="1">
      <c r="A92" s="66"/>
      <c r="B92" s="97"/>
      <c r="C92" s="69"/>
      <c r="D92" s="64"/>
      <c r="E92" s="64"/>
      <c r="F92" s="82"/>
      <c r="G92" s="82"/>
      <c r="H92" s="82"/>
      <c r="I92" s="245"/>
      <c r="J92" s="10"/>
      <c r="K92" s="10"/>
      <c r="L92" s="10"/>
      <c r="M92" s="10"/>
      <c r="N92" s="10"/>
    </row>
    <row r="93" spans="1:14" s="11" customFormat="1">
      <c r="A93" s="66"/>
      <c r="B93" s="66"/>
      <c r="C93" s="69"/>
      <c r="D93" s="64"/>
      <c r="E93" s="64"/>
      <c r="F93" s="82"/>
      <c r="G93" s="82"/>
      <c r="H93" s="82"/>
      <c r="I93" s="245"/>
      <c r="J93" s="10"/>
      <c r="K93" s="10"/>
      <c r="L93" s="10"/>
      <c r="M93" s="10"/>
      <c r="N93" s="10"/>
    </row>
    <row r="94" spans="1:14" s="11" customFormat="1">
      <c r="A94" s="66"/>
      <c r="B94" s="66"/>
      <c r="C94" s="69"/>
      <c r="D94" s="64"/>
      <c r="E94" s="64"/>
      <c r="F94" s="82"/>
      <c r="G94" s="82"/>
      <c r="H94" s="82"/>
      <c r="I94" s="245"/>
      <c r="J94" s="10"/>
      <c r="K94" s="10"/>
      <c r="L94" s="10"/>
      <c r="M94" s="10"/>
      <c r="N94" s="10"/>
    </row>
    <row r="95" spans="1:14" s="22" customFormat="1">
      <c r="A95" s="66"/>
      <c r="B95" s="66"/>
      <c r="C95" s="69"/>
      <c r="D95" s="64"/>
      <c r="E95" s="64"/>
      <c r="F95" s="82"/>
      <c r="G95" s="82"/>
      <c r="H95" s="82"/>
      <c r="I95" s="245"/>
      <c r="J95" s="21"/>
      <c r="K95" s="21"/>
      <c r="L95" s="21"/>
      <c r="M95" s="21"/>
      <c r="N95" s="21"/>
    </row>
    <row r="96" spans="1:14" s="24" customFormat="1">
      <c r="A96" s="66"/>
      <c r="B96" s="97"/>
      <c r="C96" s="69"/>
      <c r="D96" s="64"/>
      <c r="E96" s="64"/>
      <c r="F96" s="254"/>
      <c r="G96" s="82"/>
      <c r="H96" s="82"/>
      <c r="I96" s="67"/>
      <c r="J96" s="23"/>
      <c r="K96" s="23"/>
      <c r="L96" s="23"/>
      <c r="M96" s="23"/>
      <c r="N96" s="23"/>
    </row>
    <row r="97" spans="1:14" s="11" customFormat="1">
      <c r="A97" s="66"/>
      <c r="B97" s="97"/>
      <c r="C97" s="69"/>
      <c r="D97" s="64"/>
      <c r="E97" s="64"/>
      <c r="F97" s="82"/>
      <c r="G97" s="82"/>
      <c r="H97" s="82"/>
      <c r="I97" s="67"/>
      <c r="J97" s="10"/>
      <c r="K97" s="10"/>
      <c r="L97" s="10"/>
      <c r="M97" s="10"/>
      <c r="N97" s="10"/>
    </row>
    <row r="98" spans="1:14" s="24" customFormat="1">
      <c r="A98" s="66"/>
      <c r="B98" s="97"/>
      <c r="C98" s="69"/>
      <c r="D98" s="64"/>
      <c r="E98" s="64"/>
      <c r="F98" s="82"/>
      <c r="G98" s="82"/>
      <c r="H98" s="82"/>
      <c r="I98" s="67"/>
      <c r="J98" s="23"/>
      <c r="K98" s="23"/>
      <c r="L98" s="23"/>
      <c r="M98" s="23"/>
      <c r="N98" s="23"/>
    </row>
    <row r="99" spans="1:14" s="24" customFormat="1">
      <c r="A99" s="66"/>
      <c r="B99" s="97"/>
      <c r="C99" s="69"/>
      <c r="D99" s="64"/>
      <c r="E99" s="64"/>
      <c r="F99" s="82"/>
      <c r="G99" s="82"/>
      <c r="H99" s="82"/>
      <c r="I99" s="67"/>
      <c r="J99" s="23"/>
      <c r="K99" s="23"/>
      <c r="L99" s="23"/>
      <c r="M99" s="23"/>
      <c r="N99" s="23"/>
    </row>
    <row r="100" spans="1:14" s="22" customFormat="1">
      <c r="A100" s="66"/>
      <c r="B100" s="97"/>
      <c r="C100" s="69"/>
      <c r="D100" s="64"/>
      <c r="E100" s="64"/>
      <c r="F100" s="82"/>
      <c r="G100" s="82"/>
      <c r="H100" s="82"/>
      <c r="I100" s="67"/>
      <c r="J100" s="21"/>
      <c r="K100" s="21"/>
      <c r="L100" s="21"/>
      <c r="M100" s="21"/>
      <c r="N100" s="21"/>
    </row>
    <row r="101" spans="1:14" s="22" customFormat="1">
      <c r="A101" s="163"/>
      <c r="B101" s="162"/>
      <c r="C101" s="70"/>
      <c r="D101" s="65"/>
      <c r="E101" s="65"/>
      <c r="F101" s="93"/>
      <c r="G101" s="93"/>
      <c r="H101" s="93"/>
      <c r="I101" s="95"/>
      <c r="J101" s="21"/>
      <c r="K101" s="21"/>
      <c r="L101" s="21"/>
      <c r="M101" s="21"/>
      <c r="N101" s="21"/>
    </row>
    <row r="102" spans="1:14" s="174" customFormat="1">
      <c r="A102" s="163"/>
      <c r="B102" s="162"/>
      <c r="C102" s="70"/>
      <c r="D102" s="65"/>
      <c r="E102" s="65"/>
      <c r="F102" s="93"/>
      <c r="G102" s="93"/>
      <c r="H102" s="93"/>
      <c r="I102" s="95"/>
      <c r="J102" s="173"/>
      <c r="K102" s="173"/>
      <c r="L102" s="173"/>
      <c r="M102" s="173"/>
      <c r="N102" s="173"/>
    </row>
    <row r="103" spans="1:14" ht="16" customHeight="1">
      <c r="A103" s="433" t="s">
        <v>10</v>
      </c>
      <c r="B103" s="434"/>
      <c r="C103" s="434"/>
      <c r="D103" s="434"/>
      <c r="E103" s="435"/>
      <c r="F103" s="177">
        <f>SUM(F72:F101)</f>
        <v>67787</v>
      </c>
      <c r="G103" s="177">
        <f t="shared" ref="G103:H103" si="5">SUM(G72:G101)</f>
        <v>12294.08</v>
      </c>
      <c r="H103" s="177">
        <f t="shared" si="5"/>
        <v>80081.08</v>
      </c>
      <c r="I103" s="204"/>
    </row>
    <row r="104" spans="1:14">
      <c r="A104" s="439" t="s">
        <v>14</v>
      </c>
      <c r="B104" s="440"/>
      <c r="C104" s="440"/>
      <c r="D104" s="440"/>
      <c r="E104" s="440"/>
      <c r="F104" s="440"/>
      <c r="G104" s="440"/>
      <c r="H104" s="440"/>
      <c r="I104" s="441"/>
    </row>
    <row r="105" spans="1:14" s="8" customFormat="1">
      <c r="A105" s="311" t="s">
        <v>609</v>
      </c>
      <c r="B105" s="111">
        <v>903437</v>
      </c>
      <c r="C105" s="311" t="s">
        <v>607</v>
      </c>
      <c r="D105" s="112" t="s">
        <v>106</v>
      </c>
      <c r="E105" s="112" t="s">
        <v>533</v>
      </c>
      <c r="F105" s="113">
        <v>2414.25</v>
      </c>
      <c r="G105" s="113">
        <v>0</v>
      </c>
      <c r="H105" s="113">
        <f>F105+G105</f>
        <v>2414.25</v>
      </c>
      <c r="I105" s="311" t="s">
        <v>738</v>
      </c>
    </row>
    <row r="106" spans="1:14" s="9" customFormat="1" ht="16">
      <c r="A106" s="111" t="s">
        <v>608</v>
      </c>
      <c r="B106" s="111" t="s">
        <v>590</v>
      </c>
      <c r="C106" s="218" t="s">
        <v>568</v>
      </c>
      <c r="D106" s="115" t="s">
        <v>591</v>
      </c>
      <c r="E106" s="115" t="s">
        <v>592</v>
      </c>
      <c r="F106" s="113">
        <v>4544.8</v>
      </c>
      <c r="G106" s="113">
        <v>0</v>
      </c>
      <c r="H106" s="113">
        <f>F106+G106</f>
        <v>4544.8</v>
      </c>
      <c r="I106" s="354" t="s">
        <v>766</v>
      </c>
      <c r="J106" s="8"/>
      <c r="K106" s="8"/>
      <c r="L106" s="8"/>
      <c r="M106" s="8"/>
      <c r="N106" s="8"/>
    </row>
    <row r="107" spans="1:14" s="9" customFormat="1" ht="16">
      <c r="A107" s="111" t="s">
        <v>405</v>
      </c>
      <c r="B107" s="111" t="s">
        <v>623</v>
      </c>
      <c r="C107" s="218" t="s">
        <v>624</v>
      </c>
      <c r="D107" s="115" t="s">
        <v>93</v>
      </c>
      <c r="E107" s="115" t="s">
        <v>625</v>
      </c>
      <c r="F107" s="113">
        <v>2880.63</v>
      </c>
      <c r="G107" s="113">
        <f>F107*0.2</f>
        <v>576.12600000000009</v>
      </c>
      <c r="H107" s="113">
        <f>F107+G107</f>
        <v>3456.7560000000003</v>
      </c>
      <c r="I107" s="354" t="s">
        <v>760</v>
      </c>
      <c r="J107" s="8"/>
      <c r="K107" s="8"/>
      <c r="L107" s="8"/>
      <c r="M107" s="8"/>
      <c r="N107" s="8"/>
    </row>
    <row r="108" spans="1:14" s="9" customFormat="1" ht="16">
      <c r="A108" s="111" t="s">
        <v>405</v>
      </c>
      <c r="B108" s="111" t="s">
        <v>626</v>
      </c>
      <c r="C108" s="218" t="s">
        <v>627</v>
      </c>
      <c r="D108" s="115" t="s">
        <v>93</v>
      </c>
      <c r="E108" s="115" t="s">
        <v>625</v>
      </c>
      <c r="F108" s="113">
        <v>1233.51</v>
      </c>
      <c r="G108" s="113">
        <f>F108*0.2</f>
        <v>246.702</v>
      </c>
      <c r="H108" s="113">
        <f>F108+G108</f>
        <v>1480.212</v>
      </c>
      <c r="I108" s="354" t="s">
        <v>760</v>
      </c>
      <c r="J108" s="8"/>
      <c r="K108" s="8"/>
      <c r="L108" s="8"/>
      <c r="M108" s="8"/>
      <c r="N108" s="8"/>
    </row>
    <row r="109" spans="1:14" s="9" customFormat="1">
      <c r="A109" s="111" t="s">
        <v>405</v>
      </c>
      <c r="B109" s="111">
        <v>903452</v>
      </c>
      <c r="C109" s="218" t="s">
        <v>551</v>
      </c>
      <c r="D109" s="115" t="s">
        <v>106</v>
      </c>
      <c r="E109" s="115" t="s">
        <v>533</v>
      </c>
      <c r="F109" s="113">
        <v>237.6</v>
      </c>
      <c r="G109" s="113">
        <f>F109*20%</f>
        <v>47.52</v>
      </c>
      <c r="H109" s="113">
        <f>SUM(F109:G109)</f>
        <v>285.12</v>
      </c>
      <c r="I109" s="311" t="s">
        <v>738</v>
      </c>
      <c r="J109" s="8"/>
      <c r="K109" s="8"/>
      <c r="L109" s="8"/>
      <c r="M109" s="8"/>
      <c r="N109" s="8"/>
    </row>
    <row r="110" spans="1:14" s="9" customFormat="1" ht="16">
      <c r="A110" s="111" t="s">
        <v>405</v>
      </c>
      <c r="B110" s="111" t="s">
        <v>673</v>
      </c>
      <c r="C110" s="218" t="s">
        <v>674</v>
      </c>
      <c r="D110" s="115" t="s">
        <v>675</v>
      </c>
      <c r="E110" s="115" t="s">
        <v>536</v>
      </c>
      <c r="F110" s="113">
        <v>177.5</v>
      </c>
      <c r="G110" s="113">
        <f>F110*20%</f>
        <v>35.5</v>
      </c>
      <c r="H110" s="113">
        <f>SUM(F110:G110)</f>
        <v>213</v>
      </c>
      <c r="I110" s="354" t="s">
        <v>724</v>
      </c>
      <c r="J110" s="8"/>
      <c r="K110" s="8"/>
      <c r="L110" s="8"/>
      <c r="M110" s="8"/>
      <c r="N110" s="8"/>
    </row>
    <row r="111" spans="1:14" s="9" customFormat="1">
      <c r="A111" s="66"/>
      <c r="B111" s="66"/>
      <c r="C111" s="69"/>
      <c r="D111" s="64"/>
      <c r="E111" s="64"/>
      <c r="F111" s="82"/>
      <c r="G111" s="82"/>
      <c r="H111" s="82"/>
      <c r="I111" s="67"/>
      <c r="J111" s="8"/>
      <c r="K111" s="8"/>
      <c r="L111" s="8"/>
      <c r="M111" s="8"/>
      <c r="N111" s="8"/>
    </row>
    <row r="112" spans="1:14" s="9" customFormat="1">
      <c r="A112" s="66"/>
      <c r="B112" s="66"/>
      <c r="C112" s="69"/>
      <c r="D112" s="64"/>
      <c r="E112" s="64"/>
      <c r="F112" s="82"/>
      <c r="G112" s="82"/>
      <c r="H112" s="82"/>
      <c r="I112" s="67"/>
      <c r="J112" s="8"/>
      <c r="K112" s="8"/>
      <c r="L112" s="8"/>
      <c r="M112" s="8"/>
      <c r="N112" s="8"/>
    </row>
    <row r="113" spans="1:14" s="9" customFormat="1">
      <c r="A113" s="66"/>
      <c r="B113" s="66"/>
      <c r="C113" s="69"/>
      <c r="D113" s="64"/>
      <c r="E113" s="64"/>
      <c r="F113" s="82"/>
      <c r="G113" s="82"/>
      <c r="H113" s="82"/>
      <c r="I113" s="67"/>
      <c r="J113" s="8"/>
      <c r="K113" s="8"/>
      <c r="L113" s="8"/>
      <c r="M113" s="8"/>
      <c r="N113" s="8"/>
    </row>
    <row r="114" spans="1:14" s="11" customFormat="1">
      <c r="A114" s="66"/>
      <c r="B114" s="124"/>
      <c r="C114" s="69"/>
      <c r="D114" s="64"/>
      <c r="E114" s="64"/>
      <c r="F114" s="82"/>
      <c r="G114" s="82"/>
      <c r="H114" s="82"/>
      <c r="I114" s="245"/>
      <c r="J114" s="10"/>
      <c r="K114" s="10"/>
      <c r="L114" s="10"/>
      <c r="M114" s="10"/>
      <c r="N114" s="10"/>
    </row>
    <row r="115" spans="1:14" s="11" customFormat="1">
      <c r="A115" s="66"/>
      <c r="B115" s="97"/>
      <c r="C115" s="69"/>
      <c r="D115" s="64"/>
      <c r="E115" s="64"/>
      <c r="F115" s="82"/>
      <c r="G115" s="82"/>
      <c r="H115" s="82"/>
      <c r="I115" s="67"/>
      <c r="J115" s="10"/>
      <c r="K115" s="10"/>
      <c r="L115" s="10"/>
      <c r="M115" s="10"/>
      <c r="N115" s="10"/>
    </row>
    <row r="116" spans="1:14" s="11" customFormat="1">
      <c r="A116" s="66"/>
      <c r="B116" s="66"/>
      <c r="C116" s="69"/>
      <c r="D116" s="64"/>
      <c r="E116" s="64"/>
      <c r="F116" s="82"/>
      <c r="G116" s="82"/>
      <c r="H116" s="82"/>
      <c r="I116" s="67"/>
      <c r="J116" s="10"/>
      <c r="K116" s="10"/>
      <c r="L116" s="10"/>
      <c r="M116" s="10"/>
      <c r="N116" s="10"/>
    </row>
    <row r="117" spans="1:14" ht="16" customHeight="1">
      <c r="A117" s="433" t="s">
        <v>10</v>
      </c>
      <c r="B117" s="434"/>
      <c r="C117" s="434"/>
      <c r="D117" s="434"/>
      <c r="E117" s="435"/>
      <c r="F117" s="177">
        <f>SUM(F105:F116)</f>
        <v>11488.29</v>
      </c>
      <c r="G117" s="177">
        <f t="shared" ref="G117:H117" si="6">SUM(G105:G116)</f>
        <v>905.84800000000007</v>
      </c>
      <c r="H117" s="177">
        <f t="shared" si="6"/>
        <v>12394.138000000001</v>
      </c>
      <c r="I117" s="204"/>
    </row>
    <row r="118" spans="1:14">
      <c r="A118" s="439" t="s">
        <v>15</v>
      </c>
      <c r="B118" s="440"/>
      <c r="C118" s="440"/>
      <c r="D118" s="440"/>
      <c r="E118" s="440"/>
      <c r="F118" s="440"/>
      <c r="G118" s="440"/>
      <c r="H118" s="440"/>
      <c r="I118" s="449"/>
    </row>
    <row r="119" spans="1:14" s="8" customFormat="1">
      <c r="A119" s="255"/>
      <c r="B119" s="66"/>
      <c r="C119" s="255"/>
      <c r="D119" s="92"/>
      <c r="E119" s="92"/>
      <c r="F119" s="93"/>
      <c r="G119" s="82"/>
      <c r="H119" s="82"/>
      <c r="I119" s="255"/>
    </row>
    <row r="120" spans="1:14" s="18" customFormat="1" ht="15">
      <c r="A120" s="311" t="s">
        <v>637</v>
      </c>
      <c r="B120" s="411" t="s">
        <v>638</v>
      </c>
      <c r="C120" s="311" t="s">
        <v>639</v>
      </c>
      <c r="D120" s="112" t="s">
        <v>98</v>
      </c>
      <c r="E120" s="112" t="s">
        <v>640</v>
      </c>
      <c r="F120" s="113">
        <v>9612.58</v>
      </c>
      <c r="G120" s="318">
        <f t="shared" ref="G120:G125" si="7">F120*20%</f>
        <v>1922.5160000000001</v>
      </c>
      <c r="H120" s="318">
        <f>SUM(F120:G120)</f>
        <v>11535.096</v>
      </c>
      <c r="I120" s="311" t="s">
        <v>738</v>
      </c>
      <c r="J120" s="17"/>
      <c r="K120" s="17"/>
      <c r="L120" s="17"/>
      <c r="M120" s="17"/>
      <c r="N120" s="17"/>
    </row>
    <row r="121" spans="1:14" s="18" customFormat="1">
      <c r="A121" s="316" t="s">
        <v>464</v>
      </c>
      <c r="B121" s="111" t="s">
        <v>694</v>
      </c>
      <c r="C121" s="316" t="s">
        <v>661</v>
      </c>
      <c r="D121" s="317" t="s">
        <v>78</v>
      </c>
      <c r="E121" s="317" t="s">
        <v>695</v>
      </c>
      <c r="F121" s="318">
        <v>425.6</v>
      </c>
      <c r="G121" s="318">
        <f t="shared" si="7"/>
        <v>85.12</v>
      </c>
      <c r="H121" s="318">
        <f>SUM(F121:G121)</f>
        <v>510.72</v>
      </c>
      <c r="I121" s="311" t="s">
        <v>761</v>
      </c>
      <c r="J121" s="17"/>
      <c r="K121" s="17"/>
      <c r="L121" s="17"/>
      <c r="M121" s="17"/>
      <c r="N121" s="17"/>
    </row>
    <row r="122" spans="1:14" s="18" customFormat="1">
      <c r="A122" s="316" t="s">
        <v>541</v>
      </c>
      <c r="B122" s="111" t="s">
        <v>704</v>
      </c>
      <c r="C122" s="316" t="s">
        <v>705</v>
      </c>
      <c r="D122" s="317" t="s">
        <v>504</v>
      </c>
      <c r="E122" s="317" t="s">
        <v>710</v>
      </c>
      <c r="F122" s="318">
        <v>11230.06</v>
      </c>
      <c r="G122" s="318">
        <f t="shared" si="7"/>
        <v>2246.0120000000002</v>
      </c>
      <c r="H122" s="318">
        <f>SUM(F122:G122)</f>
        <v>13476.072</v>
      </c>
      <c r="I122" s="311" t="s">
        <v>766</v>
      </c>
      <c r="J122" s="17"/>
      <c r="K122" s="17"/>
      <c r="L122" s="17"/>
      <c r="M122" s="17"/>
      <c r="N122" s="17"/>
    </row>
    <row r="123" spans="1:14" s="18" customFormat="1" ht="15">
      <c r="A123" s="316" t="s">
        <v>536</v>
      </c>
      <c r="B123" s="111" t="s">
        <v>686</v>
      </c>
      <c r="C123" s="316" t="s">
        <v>687</v>
      </c>
      <c r="D123" s="317" t="s">
        <v>93</v>
      </c>
      <c r="E123" s="317" t="s">
        <v>688</v>
      </c>
      <c r="F123" s="318">
        <v>4949.99</v>
      </c>
      <c r="G123" s="318">
        <f t="shared" si="7"/>
        <v>989.99800000000005</v>
      </c>
      <c r="H123" s="318">
        <f>SUM(F123:G123)</f>
        <v>5939.9879999999994</v>
      </c>
      <c r="I123" s="373" t="s">
        <v>769</v>
      </c>
      <c r="J123" s="17"/>
      <c r="K123" s="17"/>
      <c r="L123" s="17"/>
      <c r="M123" s="17"/>
      <c r="N123" s="17"/>
    </row>
    <row r="124" spans="1:14" s="18" customFormat="1">
      <c r="A124" s="316" t="s">
        <v>536</v>
      </c>
      <c r="B124" s="111">
        <v>903469</v>
      </c>
      <c r="C124" s="316" t="s">
        <v>683</v>
      </c>
      <c r="D124" s="317" t="s">
        <v>106</v>
      </c>
      <c r="E124" s="317" t="s">
        <v>592</v>
      </c>
      <c r="F124" s="318">
        <v>10423.200000000001</v>
      </c>
      <c r="G124" s="318">
        <f t="shared" si="7"/>
        <v>2084.6400000000003</v>
      </c>
      <c r="H124" s="318">
        <f t="shared" ref="H124:H132" si="8">SUM(F124:G124)</f>
        <v>12507.84</v>
      </c>
      <c r="I124" s="311"/>
      <c r="J124" s="17"/>
      <c r="K124" s="17"/>
      <c r="L124" s="17"/>
      <c r="M124" s="17"/>
      <c r="N124" s="17"/>
    </row>
    <row r="125" spans="1:14" s="18" customFormat="1" ht="15">
      <c r="A125" s="316" t="s">
        <v>536</v>
      </c>
      <c r="B125" s="111" t="s">
        <v>692</v>
      </c>
      <c r="C125" s="316" t="s">
        <v>693</v>
      </c>
      <c r="D125" s="317" t="s">
        <v>93</v>
      </c>
      <c r="E125" s="317" t="s">
        <v>688</v>
      </c>
      <c r="F125" s="318">
        <v>2041.64</v>
      </c>
      <c r="G125" s="318">
        <f t="shared" si="7"/>
        <v>408.32800000000003</v>
      </c>
      <c r="H125" s="318">
        <f t="shared" si="8"/>
        <v>2449.9680000000003</v>
      </c>
      <c r="I125" s="373" t="s">
        <v>769</v>
      </c>
      <c r="J125" s="17"/>
      <c r="K125" s="17"/>
      <c r="L125" s="17"/>
      <c r="M125" s="17"/>
      <c r="N125" s="17"/>
    </row>
    <row r="126" spans="1:14" s="18" customFormat="1" ht="15">
      <c r="A126" s="316" t="s">
        <v>536</v>
      </c>
      <c r="B126" s="111">
        <v>6260218</v>
      </c>
      <c r="C126" s="316" t="s">
        <v>712</v>
      </c>
      <c r="D126" s="317" t="s">
        <v>114</v>
      </c>
      <c r="E126" s="317" t="s">
        <v>625</v>
      </c>
      <c r="F126" s="318">
        <v>1229.73</v>
      </c>
      <c r="G126" s="318">
        <v>0</v>
      </c>
      <c r="H126" s="318">
        <f t="shared" si="8"/>
        <v>1229.73</v>
      </c>
      <c r="I126" s="373" t="s">
        <v>753</v>
      </c>
      <c r="J126" s="17"/>
      <c r="K126" s="17"/>
      <c r="L126" s="17"/>
      <c r="M126" s="17"/>
      <c r="N126" s="17"/>
    </row>
    <row r="127" spans="1:14" s="18" customFormat="1" ht="15">
      <c r="A127" s="316" t="s">
        <v>536</v>
      </c>
      <c r="B127" s="111">
        <v>903458</v>
      </c>
      <c r="C127" s="316" t="s">
        <v>768</v>
      </c>
      <c r="D127" s="317" t="s">
        <v>106</v>
      </c>
      <c r="E127" s="317" t="s">
        <v>592</v>
      </c>
      <c r="F127" s="318">
        <v>2945.25</v>
      </c>
      <c r="G127" s="318">
        <v>0</v>
      </c>
      <c r="H127" s="318">
        <f t="shared" si="8"/>
        <v>2945.25</v>
      </c>
      <c r="I127" s="373" t="s">
        <v>767</v>
      </c>
      <c r="J127" s="17"/>
      <c r="K127" s="17"/>
      <c r="L127" s="17"/>
      <c r="M127" s="17"/>
      <c r="N127" s="17"/>
    </row>
    <row r="128" spans="1:14" s="18" customFormat="1">
      <c r="A128" s="256"/>
      <c r="B128" s="66"/>
      <c r="C128" s="256"/>
      <c r="D128" s="226"/>
      <c r="E128" s="226"/>
      <c r="F128" s="88"/>
      <c r="G128" s="88">
        <f t="shared" ref="G128:G132" si="9">F128*20%</f>
        <v>0</v>
      </c>
      <c r="H128" s="88">
        <f t="shared" si="8"/>
        <v>0</v>
      </c>
      <c r="I128" s="67"/>
      <c r="J128" s="17"/>
      <c r="K128" s="17"/>
      <c r="L128" s="17"/>
      <c r="M128" s="17"/>
      <c r="N128" s="17"/>
    </row>
    <row r="129" spans="1:14" s="18" customFormat="1">
      <c r="A129" s="256"/>
      <c r="B129" s="66"/>
      <c r="C129" s="256"/>
      <c r="D129" s="226"/>
      <c r="E129" s="226"/>
      <c r="F129" s="88"/>
      <c r="G129" s="88">
        <f t="shared" si="9"/>
        <v>0</v>
      </c>
      <c r="H129" s="88">
        <f t="shared" si="8"/>
        <v>0</v>
      </c>
      <c r="I129" s="244"/>
      <c r="J129" s="17"/>
      <c r="K129" s="17"/>
      <c r="L129" s="17"/>
      <c r="M129" s="17"/>
      <c r="N129" s="17"/>
    </row>
    <row r="130" spans="1:14" s="18" customFormat="1">
      <c r="A130" s="256"/>
      <c r="B130" s="66"/>
      <c r="C130" s="256"/>
      <c r="D130" s="226"/>
      <c r="E130" s="226"/>
      <c r="F130" s="88"/>
      <c r="G130" s="88">
        <f t="shared" si="9"/>
        <v>0</v>
      </c>
      <c r="H130" s="88">
        <f t="shared" si="8"/>
        <v>0</v>
      </c>
      <c r="I130" s="244"/>
      <c r="J130" s="17"/>
      <c r="K130" s="17"/>
      <c r="L130" s="17"/>
      <c r="M130" s="17"/>
      <c r="N130" s="17"/>
    </row>
    <row r="131" spans="1:14" s="18" customFormat="1">
      <c r="A131" s="256"/>
      <c r="B131" s="66"/>
      <c r="C131" s="256"/>
      <c r="D131" s="226"/>
      <c r="E131" s="226"/>
      <c r="F131" s="88"/>
      <c r="G131" s="88">
        <f t="shared" si="9"/>
        <v>0</v>
      </c>
      <c r="H131" s="88">
        <f t="shared" si="8"/>
        <v>0</v>
      </c>
      <c r="I131" s="244"/>
      <c r="J131" s="17"/>
      <c r="K131" s="17"/>
      <c r="L131" s="17"/>
      <c r="M131" s="17"/>
      <c r="N131" s="17"/>
    </row>
    <row r="132" spans="1:14" s="20" customFormat="1">
      <c r="A132" s="99"/>
      <c r="B132" s="66"/>
      <c r="C132" s="252"/>
      <c r="D132" s="87"/>
      <c r="E132" s="87"/>
      <c r="F132" s="88"/>
      <c r="G132" s="88">
        <f t="shared" si="9"/>
        <v>0</v>
      </c>
      <c r="H132" s="88">
        <f t="shared" si="8"/>
        <v>0</v>
      </c>
      <c r="I132" s="244"/>
      <c r="J132" s="19"/>
      <c r="K132" s="19"/>
      <c r="L132" s="19"/>
      <c r="M132" s="19"/>
      <c r="N132" s="19"/>
    </row>
    <row r="133" spans="1:14" s="24" customFormat="1">
      <c r="A133" s="66"/>
      <c r="B133" s="66"/>
      <c r="C133" s="69"/>
      <c r="D133" s="64"/>
      <c r="E133" s="64"/>
      <c r="F133" s="82"/>
      <c r="G133" s="82"/>
      <c r="H133" s="82"/>
      <c r="I133" s="67"/>
      <c r="J133" s="23"/>
      <c r="K133" s="23"/>
      <c r="L133" s="23"/>
      <c r="M133" s="23"/>
      <c r="N133" s="23"/>
    </row>
    <row r="134" spans="1:14" ht="16" customHeight="1">
      <c r="A134" s="433" t="s">
        <v>10</v>
      </c>
      <c r="B134" s="434"/>
      <c r="C134" s="434"/>
      <c r="D134" s="434"/>
      <c r="E134" s="435"/>
      <c r="F134" s="177">
        <f>SUM(F119:F133)</f>
        <v>42858.049999999996</v>
      </c>
      <c r="G134" s="177">
        <f>SUM(G119:G133)</f>
        <v>7736.6140000000014</v>
      </c>
      <c r="H134" s="177">
        <f>SUM(H120:H133)</f>
        <v>50594.664000000004</v>
      </c>
      <c r="I134" s="204"/>
    </row>
    <row r="135" spans="1:14">
      <c r="A135" s="430" t="s">
        <v>16</v>
      </c>
      <c r="B135" s="431"/>
      <c r="C135" s="431"/>
      <c r="D135" s="431"/>
      <c r="E135" s="431"/>
      <c r="F135" s="431"/>
      <c r="G135" s="431"/>
      <c r="H135" s="431"/>
      <c r="I135" s="432"/>
    </row>
    <row r="136" spans="1:14" s="8" customFormat="1">
      <c r="A136" s="414" t="s">
        <v>728</v>
      </c>
      <c r="B136" s="414" t="s">
        <v>729</v>
      </c>
      <c r="C136" s="414" t="s">
        <v>730</v>
      </c>
      <c r="D136" s="112" t="s">
        <v>78</v>
      </c>
      <c r="E136" s="112" t="s">
        <v>731</v>
      </c>
      <c r="F136" s="392">
        <v>415.2</v>
      </c>
      <c r="G136" s="392">
        <v>83.04</v>
      </c>
      <c r="H136" s="392">
        <f>F136+G136</f>
        <v>498.24</v>
      </c>
      <c r="I136" s="311" t="s">
        <v>766</v>
      </c>
    </row>
    <row r="137" spans="1:14" s="8" customFormat="1">
      <c r="A137" s="311" t="s">
        <v>747</v>
      </c>
      <c r="B137" s="311" t="s">
        <v>748</v>
      </c>
      <c r="C137" s="311" t="s">
        <v>746</v>
      </c>
      <c r="D137" s="112" t="s">
        <v>78</v>
      </c>
      <c r="E137" s="112" t="s">
        <v>749</v>
      </c>
      <c r="F137" s="392">
        <v>413.6</v>
      </c>
      <c r="G137" s="392">
        <f>F137*0.2</f>
        <v>82.720000000000013</v>
      </c>
      <c r="H137" s="392">
        <f>F137+G137</f>
        <v>496.32000000000005</v>
      </c>
      <c r="I137" s="311" t="s">
        <v>769</v>
      </c>
    </row>
    <row r="138" spans="1:14" s="25" customFormat="1">
      <c r="A138" s="66"/>
      <c r="B138" s="97"/>
      <c r="C138" s="69"/>
      <c r="D138" s="64"/>
      <c r="E138" s="64"/>
      <c r="F138" s="82"/>
      <c r="G138" s="82"/>
      <c r="H138" s="82"/>
      <c r="I138" s="244"/>
      <c r="J138" s="23"/>
      <c r="K138" s="23"/>
      <c r="L138" s="23"/>
      <c r="M138" s="23"/>
      <c r="N138" s="23"/>
    </row>
    <row r="139" spans="1:14" s="25" customFormat="1">
      <c r="A139" s="66"/>
      <c r="B139" s="97"/>
      <c r="C139" s="69"/>
      <c r="D139" s="64"/>
      <c r="E139" s="64"/>
      <c r="F139" s="82"/>
      <c r="G139" s="82"/>
      <c r="H139" s="82"/>
      <c r="I139" s="244"/>
      <c r="J139" s="23"/>
      <c r="K139" s="23"/>
      <c r="L139" s="23"/>
      <c r="M139" s="23"/>
      <c r="N139" s="23"/>
    </row>
    <row r="140" spans="1:14" s="25" customFormat="1">
      <c r="A140" s="66"/>
      <c r="B140" s="97"/>
      <c r="C140" s="69"/>
      <c r="D140" s="64"/>
      <c r="E140" s="64"/>
      <c r="F140" s="82"/>
      <c r="G140" s="82"/>
      <c r="H140" s="82"/>
      <c r="I140" s="67"/>
      <c r="J140" s="23"/>
      <c r="K140" s="23"/>
      <c r="L140" s="23"/>
      <c r="M140" s="23"/>
      <c r="N140" s="23"/>
    </row>
    <row r="141" spans="1:14" s="26" customFormat="1">
      <c r="A141" s="66"/>
      <c r="B141" s="66"/>
      <c r="C141" s="69"/>
      <c r="D141" s="64"/>
      <c r="E141" s="64"/>
      <c r="F141" s="82"/>
      <c r="G141" s="260"/>
      <c r="H141" s="82"/>
      <c r="I141" s="67"/>
      <c r="J141" s="21"/>
      <c r="K141" s="21"/>
      <c r="L141" s="21"/>
      <c r="M141" s="21"/>
      <c r="N141" s="21"/>
    </row>
    <row r="142" spans="1:14" s="26" customFormat="1">
      <c r="A142" s="66"/>
      <c r="B142" s="66"/>
      <c r="C142" s="69"/>
      <c r="D142" s="64"/>
      <c r="E142" s="64"/>
      <c r="F142" s="82"/>
      <c r="G142" s="260"/>
      <c r="H142" s="82"/>
      <c r="I142" s="67"/>
      <c r="J142" s="21"/>
      <c r="K142" s="21"/>
      <c r="L142" s="21"/>
      <c r="M142" s="21"/>
      <c r="N142" s="21"/>
    </row>
    <row r="143" spans="1:14" s="26" customFormat="1">
      <c r="A143" s="66"/>
      <c r="B143" s="66"/>
      <c r="C143" s="69"/>
      <c r="D143" s="64"/>
      <c r="E143" s="64"/>
      <c r="F143" s="82"/>
      <c r="G143" s="82"/>
      <c r="H143" s="82"/>
      <c r="I143" s="67"/>
      <c r="J143" s="21"/>
      <c r="K143" s="21"/>
      <c r="L143" s="21"/>
      <c r="M143" s="21"/>
      <c r="N143" s="21"/>
    </row>
    <row r="144" spans="1:14" s="2" customFormat="1" ht="15">
      <c r="A144" s="234"/>
      <c r="B144" s="66"/>
      <c r="C144" s="239"/>
      <c r="D144" s="234"/>
      <c r="E144" s="64"/>
      <c r="F144" s="235"/>
      <c r="G144" s="235"/>
      <c r="H144" s="68"/>
      <c r="I144" s="234"/>
    </row>
    <row r="145" spans="1:14" s="26" customFormat="1">
      <c r="A145" s="66"/>
      <c r="B145" s="124"/>
      <c r="C145" s="69"/>
      <c r="D145" s="64"/>
      <c r="E145" s="64"/>
      <c r="F145" s="82"/>
      <c r="G145" s="82"/>
      <c r="H145" s="82"/>
      <c r="I145" s="67"/>
      <c r="J145" s="21"/>
      <c r="K145" s="21"/>
      <c r="L145" s="21"/>
      <c r="M145" s="21"/>
      <c r="N145" s="21"/>
    </row>
    <row r="146" spans="1:14" s="26" customFormat="1">
      <c r="A146" s="66"/>
      <c r="B146" s="97"/>
      <c r="C146" s="69"/>
      <c r="D146" s="64"/>
      <c r="E146" s="64"/>
      <c r="F146" s="82"/>
      <c r="G146" s="261"/>
      <c r="H146" s="82"/>
      <c r="I146" s="67"/>
      <c r="J146" s="21"/>
      <c r="K146" s="21"/>
      <c r="L146" s="21"/>
      <c r="M146" s="21"/>
      <c r="N146" s="21"/>
    </row>
    <row r="147" spans="1:14" s="26" customFormat="1">
      <c r="A147" s="66"/>
      <c r="B147" s="97"/>
      <c r="C147" s="69"/>
      <c r="D147" s="64"/>
      <c r="E147" s="64"/>
      <c r="F147" s="82"/>
      <c r="G147" s="82"/>
      <c r="H147" s="82"/>
      <c r="I147" s="67"/>
      <c r="J147" s="21"/>
      <c r="K147" s="21"/>
      <c r="L147" s="21"/>
      <c r="M147" s="21"/>
      <c r="N147" s="21"/>
    </row>
    <row r="148" spans="1:14" s="26" customFormat="1">
      <c r="A148" s="66"/>
      <c r="B148" s="124"/>
      <c r="C148" s="69"/>
      <c r="D148" s="64"/>
      <c r="E148" s="64"/>
      <c r="F148" s="82"/>
      <c r="G148" s="82"/>
      <c r="H148" s="82"/>
      <c r="I148" s="67"/>
      <c r="J148" s="21"/>
      <c r="K148" s="21"/>
      <c r="L148" s="21"/>
      <c r="M148" s="21"/>
      <c r="N148" s="21"/>
    </row>
    <row r="149" spans="1:14" s="26" customFormat="1">
      <c r="A149" s="66"/>
      <c r="B149" s="97"/>
      <c r="C149" s="69"/>
      <c r="D149" s="64"/>
      <c r="E149" s="64"/>
      <c r="F149" s="82"/>
      <c r="G149" s="82"/>
      <c r="H149" s="82"/>
      <c r="I149" s="67"/>
      <c r="J149" s="21"/>
      <c r="K149" s="21"/>
      <c r="L149" s="21"/>
      <c r="M149" s="21"/>
      <c r="N149" s="21"/>
    </row>
    <row r="150" spans="1:14" s="26" customFormat="1">
      <c r="A150" s="66"/>
      <c r="B150" s="97"/>
      <c r="C150" s="69"/>
      <c r="D150" s="64"/>
      <c r="E150" s="64"/>
      <c r="F150" s="82"/>
      <c r="G150" s="82"/>
      <c r="H150" s="82"/>
      <c r="I150" s="67"/>
      <c r="J150" s="21"/>
      <c r="K150" s="21"/>
      <c r="L150" s="21"/>
      <c r="M150" s="21"/>
      <c r="N150" s="21"/>
    </row>
    <row r="151" spans="1:14" s="26" customFormat="1">
      <c r="A151" s="66"/>
      <c r="B151" s="97"/>
      <c r="C151" s="69"/>
      <c r="D151" s="64"/>
      <c r="E151" s="64"/>
      <c r="F151" s="82"/>
      <c r="G151" s="82"/>
      <c r="H151" s="82"/>
      <c r="I151" s="67"/>
      <c r="J151" s="21"/>
      <c r="K151" s="21"/>
      <c r="L151" s="21"/>
      <c r="M151" s="21"/>
      <c r="N151" s="21"/>
    </row>
    <row r="152" spans="1:14" s="26" customFormat="1">
      <c r="A152" s="66"/>
      <c r="B152" s="97"/>
      <c r="C152" s="69"/>
      <c r="D152" s="64"/>
      <c r="E152" s="64"/>
      <c r="F152" s="82"/>
      <c r="G152" s="82"/>
      <c r="H152" s="82"/>
      <c r="I152" s="67"/>
      <c r="J152" s="21"/>
      <c r="K152" s="21"/>
      <c r="L152" s="21"/>
      <c r="M152" s="21"/>
      <c r="N152" s="21"/>
    </row>
    <row r="153" spans="1:14" s="26" customFormat="1">
      <c r="A153" s="66"/>
      <c r="B153" s="124"/>
      <c r="C153" s="69"/>
      <c r="D153" s="64"/>
      <c r="E153" s="64"/>
      <c r="F153" s="82"/>
      <c r="G153" s="82"/>
      <c r="H153" s="82"/>
      <c r="I153" s="67"/>
      <c r="J153" s="21"/>
      <c r="K153" s="21"/>
      <c r="L153" s="21"/>
      <c r="M153" s="21"/>
      <c r="N153" s="21"/>
    </row>
    <row r="154" spans="1:14">
      <c r="A154" s="257"/>
      <c r="B154" s="258"/>
      <c r="C154" s="29"/>
      <c r="D154" s="29"/>
      <c r="E154" s="29"/>
      <c r="F154" s="29"/>
      <c r="G154" s="29"/>
      <c r="H154" s="29"/>
      <c r="I154" s="259"/>
    </row>
    <row r="155" spans="1:14" s="25" customFormat="1">
      <c r="A155" s="66"/>
      <c r="B155" s="124"/>
      <c r="C155" s="69"/>
      <c r="D155" s="64"/>
      <c r="E155" s="64"/>
      <c r="F155" s="82"/>
      <c r="G155" s="82"/>
      <c r="H155" s="82"/>
      <c r="I155" s="67"/>
      <c r="J155" s="23"/>
      <c r="K155" s="23"/>
      <c r="L155" s="23"/>
      <c r="M155" s="23"/>
      <c r="N155" s="23"/>
    </row>
    <row r="156" spans="1:14" s="26" customFormat="1">
      <c r="A156" s="66"/>
      <c r="B156" s="97"/>
      <c r="C156" s="69"/>
      <c r="D156" s="64"/>
      <c r="E156" s="64"/>
      <c r="F156" s="82"/>
      <c r="G156" s="82"/>
      <c r="H156" s="82"/>
      <c r="I156" s="67"/>
      <c r="J156" s="21"/>
      <c r="K156" s="21"/>
      <c r="L156" s="21"/>
      <c r="M156" s="21"/>
      <c r="N156" s="21"/>
    </row>
    <row r="157" spans="1:14" ht="16" customHeight="1">
      <c r="A157" s="433" t="s">
        <v>10</v>
      </c>
      <c r="B157" s="434"/>
      <c r="C157" s="434"/>
      <c r="D157" s="434"/>
      <c r="E157" s="435"/>
      <c r="F157" s="177">
        <f>SUM(F136:F156)</f>
        <v>828.8</v>
      </c>
      <c r="G157" s="177">
        <f>SUM(G136:G156)</f>
        <v>165.76000000000002</v>
      </c>
      <c r="H157" s="177">
        <f>SUM(H136:H156)</f>
        <v>994.56000000000006</v>
      </c>
      <c r="I157" s="204"/>
    </row>
    <row r="158" spans="1:14">
      <c r="A158" s="430" t="s">
        <v>17</v>
      </c>
      <c r="B158" s="431"/>
      <c r="C158" s="431"/>
      <c r="D158" s="431"/>
      <c r="E158" s="431"/>
      <c r="F158" s="431"/>
      <c r="G158" s="431"/>
      <c r="H158" s="431"/>
      <c r="I158" s="432"/>
    </row>
    <row r="159" spans="1:14" s="8" customFormat="1">
      <c r="A159" s="66"/>
      <c r="B159" s="124"/>
      <c r="C159" s="69"/>
      <c r="D159" s="64"/>
      <c r="E159" s="64"/>
      <c r="F159" s="82"/>
      <c r="G159" s="82"/>
      <c r="H159" s="82"/>
      <c r="I159" s="67"/>
    </row>
    <row r="160" spans="1:14" s="27" customFormat="1">
      <c r="A160" s="66"/>
      <c r="B160" s="97"/>
      <c r="C160" s="69"/>
      <c r="D160" s="64"/>
      <c r="E160" s="64"/>
      <c r="F160" s="82"/>
      <c r="G160" s="82"/>
      <c r="H160" s="82"/>
      <c r="I160" s="67"/>
    </row>
    <row r="161" spans="1:9" s="8" customFormat="1">
      <c r="A161" s="66"/>
      <c r="B161" s="97"/>
      <c r="C161" s="69"/>
      <c r="D161" s="64"/>
      <c r="E161" s="64"/>
      <c r="F161" s="82"/>
      <c r="G161" s="82"/>
      <c r="H161" s="82"/>
      <c r="I161" s="67"/>
    </row>
    <row r="162" spans="1:9" s="8" customFormat="1">
      <c r="A162" s="66"/>
      <c r="B162" s="97"/>
      <c r="C162" s="69"/>
      <c r="D162" s="64"/>
      <c r="E162" s="64"/>
      <c r="F162" s="82"/>
      <c r="G162" s="82"/>
      <c r="H162" s="82"/>
      <c r="I162" s="67"/>
    </row>
    <row r="163" spans="1:9" s="8" customFormat="1">
      <c r="A163" s="66"/>
      <c r="B163" s="97"/>
      <c r="C163" s="69"/>
      <c r="D163" s="64"/>
      <c r="E163" s="64"/>
      <c r="F163" s="82"/>
      <c r="G163" s="82"/>
      <c r="H163" s="82"/>
      <c r="I163" s="67"/>
    </row>
    <row r="164" spans="1:9" s="8" customFormat="1">
      <c r="A164" s="66"/>
      <c r="B164" s="97"/>
      <c r="C164" s="69"/>
      <c r="D164" s="64"/>
      <c r="E164" s="64"/>
      <c r="F164" s="82"/>
      <c r="G164" s="82"/>
      <c r="H164" s="82"/>
      <c r="I164" s="67"/>
    </row>
    <row r="165" spans="1:9" s="8" customFormat="1">
      <c r="A165" s="66"/>
      <c r="B165" s="97"/>
      <c r="C165" s="69"/>
      <c r="D165" s="64"/>
      <c r="E165" s="64"/>
      <c r="F165" s="82"/>
      <c r="G165" s="82"/>
      <c r="H165" s="82"/>
      <c r="I165" s="67"/>
    </row>
    <row r="166" spans="1:9" s="8" customFormat="1">
      <c r="A166" s="66"/>
      <c r="B166" s="97"/>
      <c r="C166" s="69"/>
      <c r="D166" s="64"/>
      <c r="E166" s="64"/>
      <c r="F166" s="82"/>
      <c r="G166" s="82"/>
      <c r="H166" s="82"/>
      <c r="I166" s="67"/>
    </row>
    <row r="167" spans="1:9" s="8" customFormat="1">
      <c r="A167" s="66"/>
      <c r="B167" s="97"/>
      <c r="C167" s="69"/>
      <c r="D167" s="64"/>
      <c r="E167" s="64"/>
      <c r="F167" s="82"/>
      <c r="G167" s="82"/>
      <c r="H167" s="82"/>
      <c r="I167" s="67"/>
    </row>
    <row r="168" spans="1:9" s="8" customFormat="1">
      <c r="A168" s="66"/>
      <c r="B168" s="97"/>
      <c r="C168" s="69"/>
      <c r="D168" s="64"/>
      <c r="E168" s="64"/>
      <c r="F168" s="82"/>
      <c r="G168" s="82"/>
      <c r="H168" s="82"/>
      <c r="I168" s="67"/>
    </row>
    <row r="169" spans="1:9" s="8" customFormat="1">
      <c r="A169" s="66"/>
      <c r="B169" s="97"/>
      <c r="C169" s="69"/>
      <c r="D169" s="64"/>
      <c r="E169" s="64"/>
      <c r="F169" s="82"/>
      <c r="G169" s="82"/>
      <c r="H169" s="82"/>
      <c r="I169" s="67"/>
    </row>
    <row r="170" spans="1:9" s="8" customFormat="1">
      <c r="A170" s="163"/>
      <c r="B170" s="98"/>
      <c r="C170" s="70"/>
      <c r="D170" s="65"/>
      <c r="E170" s="65"/>
      <c r="F170" s="93"/>
      <c r="G170" s="93"/>
      <c r="H170" s="93"/>
      <c r="I170" s="67"/>
    </row>
    <row r="171" spans="1:9" s="27" customFormat="1">
      <c r="A171" s="163"/>
      <c r="B171" s="98"/>
      <c r="C171" s="70"/>
      <c r="D171" s="65"/>
      <c r="E171" s="65"/>
      <c r="F171" s="93"/>
      <c r="G171" s="93"/>
      <c r="H171" s="93"/>
      <c r="I171" s="67"/>
    </row>
    <row r="172" spans="1:9" s="8" customFormat="1">
      <c r="A172" s="163"/>
      <c r="B172" s="244"/>
      <c r="C172" s="70"/>
      <c r="D172" s="65"/>
      <c r="E172" s="65"/>
      <c r="F172" s="93"/>
      <c r="G172" s="93"/>
      <c r="H172" s="93"/>
      <c r="I172" s="67"/>
    </row>
    <row r="173" spans="1:9" ht="16" customHeight="1">
      <c r="A173" s="433" t="s">
        <v>10</v>
      </c>
      <c r="B173" s="434"/>
      <c r="C173" s="434"/>
      <c r="D173" s="434"/>
      <c r="E173" s="435"/>
      <c r="F173" s="177">
        <f>SUM(F159:F172)</f>
        <v>0</v>
      </c>
      <c r="G173" s="177">
        <f>SUM(G159:G172)</f>
        <v>0</v>
      </c>
      <c r="H173" s="177">
        <f>SUM(H159:H172)</f>
        <v>0</v>
      </c>
      <c r="I173" s="204"/>
    </row>
    <row r="174" spans="1:9">
      <c r="A174" s="430" t="s">
        <v>18</v>
      </c>
      <c r="B174" s="431"/>
      <c r="C174" s="431"/>
      <c r="D174" s="431"/>
      <c r="E174" s="431"/>
      <c r="F174" s="431"/>
      <c r="G174" s="431"/>
      <c r="H174" s="431"/>
      <c r="I174" s="432"/>
    </row>
    <row r="175" spans="1:9" s="8" customFormat="1">
      <c r="A175" s="244"/>
      <c r="B175" s="244"/>
      <c r="C175" s="244"/>
      <c r="D175" s="86"/>
      <c r="E175" s="86"/>
      <c r="F175" s="82"/>
      <c r="G175" s="82"/>
      <c r="H175" s="82"/>
      <c r="I175" s="244"/>
    </row>
    <row r="176" spans="1:9" s="8" customFormat="1">
      <c r="A176" s="244"/>
      <c r="B176" s="66"/>
      <c r="C176" s="244"/>
      <c r="D176" s="86"/>
      <c r="E176" s="86"/>
      <c r="F176" s="82"/>
      <c r="G176" s="82"/>
      <c r="H176" s="82"/>
      <c r="I176" s="244"/>
    </row>
    <row r="177" spans="1:9" s="8" customFormat="1">
      <c r="A177" s="244"/>
      <c r="B177" s="244"/>
      <c r="C177" s="244"/>
      <c r="D177" s="86"/>
      <c r="E177" s="86"/>
      <c r="F177" s="82"/>
      <c r="G177" s="82"/>
      <c r="H177" s="82"/>
      <c r="I177" s="244"/>
    </row>
    <row r="178" spans="1:9" s="8" customFormat="1">
      <c r="A178" s="244"/>
      <c r="B178" s="244"/>
      <c r="C178" s="244"/>
      <c r="D178" s="86"/>
      <c r="E178" s="86"/>
      <c r="F178" s="82"/>
      <c r="G178" s="82"/>
      <c r="H178" s="82"/>
      <c r="I178" s="244"/>
    </row>
    <row r="179" spans="1:9" s="8" customFormat="1">
      <c r="A179" s="244"/>
      <c r="B179" s="66"/>
      <c r="C179" s="244"/>
      <c r="D179" s="86"/>
      <c r="E179" s="86"/>
      <c r="F179" s="82"/>
      <c r="G179" s="82"/>
      <c r="H179" s="82"/>
      <c r="I179" s="244"/>
    </row>
    <row r="180" spans="1:9" s="27" customFormat="1">
      <c r="A180" s="244"/>
      <c r="B180" s="244"/>
      <c r="C180" s="244"/>
      <c r="D180" s="86"/>
      <c r="E180" s="86"/>
      <c r="F180" s="82"/>
      <c r="G180" s="82"/>
      <c r="H180" s="82"/>
      <c r="I180" s="244"/>
    </row>
    <row r="181" spans="1:9" s="19" customFormat="1">
      <c r="A181" s="244"/>
      <c r="B181" s="66"/>
      <c r="C181" s="244"/>
      <c r="D181" s="86"/>
      <c r="E181" s="86"/>
      <c r="F181" s="82"/>
      <c r="G181" s="82"/>
      <c r="H181" s="82"/>
      <c r="I181" s="244"/>
    </row>
    <row r="182" spans="1:9" s="19" customFormat="1">
      <c r="A182" s="244"/>
      <c r="B182" s="66"/>
      <c r="C182" s="244"/>
      <c r="D182" s="86"/>
      <c r="E182" s="86"/>
      <c r="F182" s="82"/>
      <c r="G182" s="82"/>
      <c r="H182" s="82"/>
      <c r="I182" s="244"/>
    </row>
    <row r="183" spans="1:9" s="27" customFormat="1">
      <c r="A183" s="244"/>
      <c r="B183" s="66"/>
      <c r="C183" s="244"/>
      <c r="D183" s="86"/>
      <c r="E183" s="86"/>
      <c r="F183" s="82"/>
      <c r="G183" s="82"/>
      <c r="H183" s="82"/>
      <c r="I183" s="244"/>
    </row>
    <row r="184" spans="1:9" s="7" customFormat="1">
      <c r="A184" s="244"/>
      <c r="B184" s="66"/>
      <c r="C184" s="244"/>
      <c r="D184" s="86"/>
      <c r="E184" s="86"/>
      <c r="F184" s="82"/>
      <c r="G184" s="82"/>
      <c r="H184" s="82"/>
      <c r="I184" s="67"/>
    </row>
    <row r="185" spans="1:9" s="8" customFormat="1">
      <c r="A185" s="66"/>
      <c r="B185" s="66"/>
      <c r="C185" s="69"/>
      <c r="D185" s="64"/>
      <c r="E185" s="64"/>
      <c r="F185" s="82"/>
      <c r="G185" s="82"/>
      <c r="H185" s="82"/>
      <c r="I185" s="67"/>
    </row>
    <row r="186" spans="1:9" s="8" customFormat="1">
      <c r="A186" s="99"/>
      <c r="B186" s="66"/>
      <c r="C186" s="252"/>
      <c r="D186" s="87"/>
      <c r="E186" s="87"/>
      <c r="F186" s="88"/>
      <c r="G186" s="82"/>
      <c r="H186" s="82"/>
      <c r="I186" s="67"/>
    </row>
    <row r="187" spans="1:9" s="8" customFormat="1">
      <c r="A187" s="99"/>
      <c r="B187" s="66"/>
      <c r="C187" s="252"/>
      <c r="D187" s="87"/>
      <c r="E187" s="87"/>
      <c r="F187" s="88"/>
      <c r="G187" s="82"/>
      <c r="H187" s="82"/>
      <c r="I187" s="67"/>
    </row>
    <row r="188" spans="1:9" s="27" customFormat="1">
      <c r="A188" s="99"/>
      <c r="B188" s="66"/>
      <c r="C188" s="262"/>
      <c r="D188" s="87"/>
      <c r="E188" s="87"/>
      <c r="F188" s="88"/>
      <c r="G188" s="88"/>
      <c r="H188" s="88"/>
      <c r="I188" s="244"/>
    </row>
    <row r="189" spans="1:9" s="27" customFormat="1">
      <c r="A189" s="99"/>
      <c r="B189" s="66"/>
      <c r="C189" s="262"/>
      <c r="D189" s="87"/>
      <c r="E189" s="87"/>
      <c r="F189" s="88"/>
      <c r="G189" s="88"/>
      <c r="H189" s="88"/>
      <c r="I189" s="67"/>
    </row>
    <row r="190" spans="1:9" s="7" customFormat="1">
      <c r="A190" s="66"/>
      <c r="B190" s="66"/>
      <c r="C190" s="69"/>
      <c r="D190" s="64"/>
      <c r="E190" s="64"/>
      <c r="F190" s="82"/>
      <c r="G190" s="82"/>
      <c r="H190" s="82"/>
      <c r="I190" s="244"/>
    </row>
    <row r="191" spans="1:9" s="8" customFormat="1">
      <c r="A191" s="66"/>
      <c r="B191" s="66"/>
      <c r="C191" s="69"/>
      <c r="D191" s="64"/>
      <c r="E191" s="64"/>
      <c r="F191" s="82"/>
      <c r="G191" s="82"/>
      <c r="H191" s="82"/>
      <c r="I191" s="244"/>
    </row>
    <row r="192" spans="1:9" s="8" customFormat="1">
      <c r="A192" s="66"/>
      <c r="B192" s="97"/>
      <c r="C192" s="69"/>
      <c r="D192" s="64"/>
      <c r="E192" s="64"/>
      <c r="F192" s="82"/>
      <c r="G192" s="82"/>
      <c r="H192" s="82"/>
      <c r="I192" s="67"/>
    </row>
    <row r="193" spans="1:9" s="8" customFormat="1">
      <c r="A193" s="66"/>
      <c r="B193" s="97"/>
      <c r="C193" s="69"/>
      <c r="D193" s="64"/>
      <c r="E193" s="64"/>
      <c r="F193" s="82"/>
      <c r="G193" s="82"/>
      <c r="H193" s="82"/>
      <c r="I193" s="67"/>
    </row>
    <row r="194" spans="1:9" s="8" customFormat="1">
      <c r="A194" s="66"/>
      <c r="B194" s="97"/>
      <c r="C194" s="69"/>
      <c r="D194" s="64"/>
      <c r="E194" s="64"/>
      <c r="F194" s="82"/>
      <c r="G194" s="82"/>
      <c r="H194" s="82"/>
      <c r="I194" s="244"/>
    </row>
    <row r="195" spans="1:9" s="8" customFormat="1">
      <c r="A195" s="66"/>
      <c r="B195" s="97"/>
      <c r="C195" s="69"/>
      <c r="D195" s="64"/>
      <c r="E195" s="64"/>
      <c r="F195" s="82"/>
      <c r="G195" s="82"/>
      <c r="H195" s="82"/>
      <c r="I195" s="67"/>
    </row>
    <row r="196" spans="1:9" s="8" customFormat="1">
      <c r="A196" s="66"/>
      <c r="B196" s="66"/>
      <c r="C196" s="69"/>
      <c r="D196" s="64"/>
      <c r="E196" s="64"/>
      <c r="F196" s="82"/>
      <c r="G196" s="82"/>
      <c r="H196" s="82"/>
      <c r="I196" s="67"/>
    </row>
    <row r="197" spans="1:9" s="8" customFormat="1">
      <c r="A197" s="163"/>
      <c r="B197" s="163"/>
      <c r="C197" s="70"/>
      <c r="D197" s="65"/>
      <c r="E197" s="65"/>
      <c r="F197" s="93"/>
      <c r="G197" s="93"/>
      <c r="H197" s="93"/>
      <c r="I197" s="95"/>
    </row>
    <row r="198" spans="1:9" ht="16" customHeight="1">
      <c r="A198" s="433" t="s">
        <v>10</v>
      </c>
      <c r="B198" s="434"/>
      <c r="C198" s="434"/>
      <c r="D198" s="434"/>
      <c r="E198" s="435"/>
      <c r="F198" s="177">
        <f>SUM(F175:F197)</f>
        <v>0</v>
      </c>
      <c r="G198" s="177">
        <f>SUM(G175:G197)</f>
        <v>0</v>
      </c>
      <c r="H198" s="177">
        <f>SUM(H175:H197)</f>
        <v>0</v>
      </c>
      <c r="I198" s="204"/>
    </row>
    <row r="199" spans="1:9">
      <c r="A199" s="430" t="s">
        <v>19</v>
      </c>
      <c r="B199" s="431"/>
      <c r="C199" s="431"/>
      <c r="D199" s="431"/>
      <c r="E199" s="431"/>
      <c r="F199" s="431"/>
      <c r="G199" s="431"/>
      <c r="H199" s="431"/>
      <c r="I199" s="432"/>
    </row>
    <row r="200" spans="1:9" s="27" customFormat="1">
      <c r="A200" s="263"/>
      <c r="B200" s="263"/>
      <c r="C200" s="264"/>
      <c r="D200" s="265"/>
      <c r="E200" s="265"/>
      <c r="F200" s="243"/>
      <c r="G200" s="243"/>
      <c r="H200" s="243"/>
      <c r="I200" s="266"/>
    </row>
    <row r="201" spans="1:9" s="8" customFormat="1">
      <c r="A201" s="99"/>
      <c r="B201" s="124"/>
      <c r="C201" s="252"/>
      <c r="D201" s="87"/>
      <c r="E201" s="87"/>
      <c r="F201" s="88"/>
      <c r="G201" s="88"/>
      <c r="H201" s="88"/>
      <c r="I201" s="67"/>
    </row>
    <row r="202" spans="1:9" s="8" customFormat="1">
      <c r="A202" s="99"/>
      <c r="B202" s="124"/>
      <c r="C202" s="252"/>
      <c r="D202" s="87"/>
      <c r="E202" s="87"/>
      <c r="F202" s="88"/>
      <c r="G202" s="88"/>
      <c r="H202" s="88"/>
      <c r="I202" s="67"/>
    </row>
    <row r="203" spans="1:9" s="19" customFormat="1">
      <c r="A203" s="99"/>
      <c r="B203" s="66"/>
      <c r="C203" s="252"/>
      <c r="D203" s="87"/>
      <c r="E203" s="87"/>
      <c r="F203" s="88"/>
      <c r="G203" s="88"/>
      <c r="H203" s="88"/>
      <c r="I203" s="67"/>
    </row>
    <row r="204" spans="1:9" s="19" customFormat="1">
      <c r="A204" s="99"/>
      <c r="B204" s="124"/>
      <c r="C204" s="252"/>
      <c r="D204" s="87"/>
      <c r="E204" s="87"/>
      <c r="F204" s="88"/>
      <c r="G204" s="88"/>
      <c r="H204" s="88"/>
      <c r="I204" s="67"/>
    </row>
    <row r="205" spans="1:9" s="19" customFormat="1">
      <c r="A205" s="99"/>
      <c r="B205" s="124"/>
      <c r="C205" s="252"/>
      <c r="D205" s="87"/>
      <c r="E205" s="87"/>
      <c r="F205" s="88"/>
      <c r="G205" s="88"/>
      <c r="H205" s="88"/>
      <c r="I205" s="67"/>
    </row>
    <row r="206" spans="1:9" s="19" customFormat="1">
      <c r="A206" s="66"/>
      <c r="B206" s="66"/>
      <c r="C206" s="69"/>
      <c r="D206" s="64"/>
      <c r="E206" s="64"/>
      <c r="F206" s="82"/>
      <c r="G206" s="82"/>
      <c r="H206" s="82"/>
      <c r="I206" s="67"/>
    </row>
    <row r="207" spans="1:9" s="19" customFormat="1">
      <c r="A207" s="66"/>
      <c r="B207" s="124"/>
      <c r="C207" s="69"/>
      <c r="D207" s="64"/>
      <c r="E207" s="87"/>
      <c r="F207" s="88"/>
      <c r="G207" s="88"/>
      <c r="H207" s="88"/>
      <c r="I207" s="267"/>
    </row>
    <row r="208" spans="1:9" s="19" customFormat="1">
      <c r="A208" s="66"/>
      <c r="B208" s="66"/>
      <c r="C208" s="69"/>
      <c r="D208" s="64"/>
      <c r="E208" s="87"/>
      <c r="F208" s="88"/>
      <c r="G208" s="88"/>
      <c r="H208" s="88"/>
      <c r="I208" s="67"/>
    </row>
    <row r="209" spans="1:9" s="19" customFormat="1">
      <c r="A209" s="66"/>
      <c r="B209" s="66"/>
      <c r="C209" s="252"/>
      <c r="D209" s="87"/>
      <c r="E209" s="87"/>
      <c r="F209" s="88"/>
      <c r="G209" s="88"/>
      <c r="H209" s="88"/>
      <c r="I209" s="267"/>
    </row>
    <row r="210" spans="1:9" s="19" customFormat="1">
      <c r="A210" s="66"/>
      <c r="B210" s="66"/>
      <c r="C210" s="252"/>
      <c r="D210" s="87"/>
      <c r="E210" s="87"/>
      <c r="F210" s="88"/>
      <c r="G210" s="88"/>
      <c r="H210" s="88"/>
      <c r="I210" s="67"/>
    </row>
    <row r="211" spans="1:9" s="19" customFormat="1">
      <c r="A211" s="244"/>
      <c r="B211" s="97"/>
      <c r="C211" s="252"/>
      <c r="D211" s="87"/>
      <c r="E211" s="87"/>
      <c r="F211" s="82"/>
      <c r="G211" s="82"/>
      <c r="H211" s="88"/>
      <c r="I211" s="67"/>
    </row>
    <row r="212" spans="1:9" s="19" customFormat="1">
      <c r="A212" s="244"/>
      <c r="B212" s="97"/>
      <c r="C212" s="252"/>
      <c r="D212" s="87"/>
      <c r="E212" s="87"/>
      <c r="F212" s="82"/>
      <c r="G212" s="82"/>
      <c r="H212" s="68"/>
      <c r="I212" s="67"/>
    </row>
    <row r="213" spans="1:9" s="19" customFormat="1">
      <c r="A213" s="244"/>
      <c r="B213" s="98"/>
      <c r="C213" s="252"/>
      <c r="D213" s="87"/>
      <c r="E213" s="87"/>
      <c r="F213" s="82"/>
      <c r="G213" s="82"/>
      <c r="H213" s="68"/>
      <c r="I213" s="67"/>
    </row>
    <row r="214" spans="1:9" s="19" customFormat="1">
      <c r="A214" s="244"/>
      <c r="B214" s="66"/>
      <c r="C214" s="252"/>
      <c r="D214" s="87"/>
      <c r="E214" s="87"/>
      <c r="F214" s="82"/>
      <c r="G214" s="82"/>
      <c r="H214" s="68"/>
      <c r="I214" s="267"/>
    </row>
    <row r="215" spans="1:9" s="28" customFormat="1" ht="15">
      <c r="A215" s="244"/>
      <c r="B215" s="66"/>
      <c r="C215" s="66"/>
      <c r="D215" s="86"/>
      <c r="E215" s="250"/>
      <c r="F215" s="82"/>
      <c r="G215" s="68"/>
      <c r="H215" s="68"/>
      <c r="I215" s="67"/>
    </row>
    <row r="216" spans="1:9" s="28" customFormat="1" ht="15">
      <c r="A216" s="244"/>
      <c r="B216" s="98"/>
      <c r="C216" s="66"/>
      <c r="D216" s="66"/>
      <c r="E216" s="250"/>
      <c r="F216" s="82"/>
      <c r="G216" s="68"/>
      <c r="H216" s="82"/>
      <c r="I216" s="67"/>
    </row>
    <row r="217" spans="1:9" s="28" customFormat="1" ht="15">
      <c r="A217" s="244"/>
      <c r="B217" s="97"/>
      <c r="C217" s="66"/>
      <c r="D217" s="86"/>
      <c r="E217" s="250"/>
      <c r="F217" s="82"/>
      <c r="G217" s="68"/>
      <c r="H217" s="82"/>
      <c r="I217" s="67"/>
    </row>
    <row r="218" spans="1:9" s="28" customFormat="1" ht="15">
      <c r="A218" s="244"/>
      <c r="B218" s="97"/>
      <c r="C218" s="66"/>
      <c r="D218" s="86"/>
      <c r="E218" s="250"/>
      <c r="F218" s="82"/>
      <c r="G218" s="68"/>
      <c r="H218" s="82"/>
      <c r="I218" s="67"/>
    </row>
    <row r="219" spans="1:9" s="28" customFormat="1" ht="15">
      <c r="A219" s="244"/>
      <c r="B219" s="97"/>
      <c r="C219" s="66"/>
      <c r="D219" s="86"/>
      <c r="E219" s="250"/>
      <c r="F219" s="82"/>
      <c r="G219" s="68"/>
      <c r="H219" s="82"/>
      <c r="I219" s="67"/>
    </row>
    <row r="220" spans="1:9" s="28" customFormat="1" ht="15">
      <c r="A220" s="244"/>
      <c r="B220" s="97"/>
      <c r="C220" s="66"/>
      <c r="D220" s="86"/>
      <c r="E220" s="250"/>
      <c r="F220" s="82"/>
      <c r="G220" s="68"/>
      <c r="H220" s="82"/>
      <c r="I220" s="67"/>
    </row>
    <row r="221" spans="1:9" s="28" customFormat="1" ht="15">
      <c r="A221" s="244"/>
      <c r="B221" s="66"/>
      <c r="C221" s="66"/>
      <c r="D221" s="86"/>
      <c r="E221" s="250"/>
      <c r="F221" s="82"/>
      <c r="G221" s="68"/>
      <c r="H221" s="82"/>
      <c r="I221" s="67"/>
    </row>
    <row r="222" spans="1:9" s="28" customFormat="1" ht="15">
      <c r="A222" s="244"/>
      <c r="B222" s="98"/>
      <c r="C222" s="66"/>
      <c r="D222" s="86"/>
      <c r="E222" s="250"/>
      <c r="F222" s="82"/>
      <c r="G222" s="68"/>
      <c r="H222" s="82"/>
      <c r="I222" s="67"/>
    </row>
    <row r="223" spans="1:9" s="28" customFormat="1" ht="15">
      <c r="A223" s="244"/>
      <c r="B223" s="97"/>
      <c r="C223" s="66"/>
      <c r="D223" s="86"/>
      <c r="E223" s="250"/>
      <c r="F223" s="82"/>
      <c r="G223" s="68"/>
      <c r="H223" s="82"/>
      <c r="I223" s="67"/>
    </row>
    <row r="224" spans="1:9" s="29" customFormat="1" ht="16" customHeight="1">
      <c r="A224" s="433" t="s">
        <v>10</v>
      </c>
      <c r="B224" s="434"/>
      <c r="C224" s="434"/>
      <c r="D224" s="434"/>
      <c r="E224" s="435"/>
      <c r="F224" s="177">
        <f>SUM(F200:F223)</f>
        <v>0</v>
      </c>
      <c r="G224" s="177">
        <f>SUM(G200:G223)</f>
        <v>0</v>
      </c>
      <c r="H224" s="177">
        <f>SUM(H200:H223)</f>
        <v>0</v>
      </c>
      <c r="I224" s="204"/>
    </row>
    <row r="225" spans="1:9">
      <c r="A225" s="430" t="s">
        <v>20</v>
      </c>
      <c r="B225" s="431"/>
      <c r="C225" s="431"/>
      <c r="D225" s="431"/>
      <c r="E225" s="431"/>
      <c r="F225" s="431"/>
      <c r="G225" s="431"/>
      <c r="H225" s="431"/>
      <c r="I225" s="432"/>
    </row>
    <row r="226" spans="1:9" s="8" customFormat="1">
      <c r="A226" s="244"/>
      <c r="B226" s="244"/>
      <c r="C226" s="244"/>
      <c r="D226" s="86"/>
      <c r="E226" s="86"/>
      <c r="F226" s="82"/>
      <c r="G226" s="82"/>
      <c r="H226" s="82"/>
      <c r="I226" s="67"/>
    </row>
    <row r="227" spans="1:9" s="19" customFormat="1">
      <c r="A227" s="66"/>
      <c r="B227" s="66"/>
      <c r="C227" s="69"/>
      <c r="D227" s="64"/>
      <c r="E227" s="64"/>
      <c r="F227" s="82"/>
      <c r="G227" s="82"/>
      <c r="H227" s="82"/>
      <c r="I227" s="67"/>
    </row>
    <row r="228" spans="1:9" s="19" customFormat="1">
      <c r="A228" s="66"/>
      <c r="B228" s="66"/>
      <c r="C228" s="69"/>
      <c r="D228" s="64"/>
      <c r="E228" s="64"/>
      <c r="F228" s="82"/>
      <c r="G228" s="82"/>
      <c r="H228" s="82"/>
      <c r="I228" s="67"/>
    </row>
    <row r="229" spans="1:9" s="19" customFormat="1">
      <c r="A229" s="66"/>
      <c r="B229" s="66"/>
      <c r="C229" s="69"/>
      <c r="D229" s="64"/>
      <c r="E229" s="64"/>
      <c r="F229" s="82"/>
      <c r="G229" s="82"/>
      <c r="H229" s="82"/>
      <c r="I229" s="67"/>
    </row>
    <row r="230" spans="1:9" s="19" customFormat="1">
      <c r="A230" s="66"/>
      <c r="B230" s="66"/>
      <c r="C230" s="69"/>
      <c r="D230" s="64"/>
      <c r="E230" s="87"/>
      <c r="F230" s="88"/>
      <c r="G230" s="88"/>
      <c r="H230" s="82"/>
      <c r="I230" s="67"/>
    </row>
    <row r="231" spans="1:9" s="19" customFormat="1">
      <c r="A231" s="66"/>
      <c r="B231" s="66"/>
      <c r="C231" s="69"/>
      <c r="D231" s="64"/>
      <c r="E231" s="87"/>
      <c r="F231" s="88"/>
      <c r="G231" s="88"/>
      <c r="H231" s="82"/>
      <c r="I231" s="67"/>
    </row>
    <row r="232" spans="1:9" s="27" customFormat="1">
      <c r="A232" s="99"/>
      <c r="B232" s="163"/>
      <c r="C232" s="252"/>
      <c r="D232" s="87"/>
      <c r="E232" s="87"/>
      <c r="F232" s="88"/>
      <c r="G232" s="88"/>
      <c r="H232" s="82"/>
      <c r="I232" s="267"/>
    </row>
    <row r="233" spans="1:9" s="27" customFormat="1">
      <c r="A233" s="99"/>
      <c r="B233" s="163"/>
      <c r="C233" s="252"/>
      <c r="D233" s="87"/>
      <c r="E233" s="87"/>
      <c r="F233" s="88"/>
      <c r="G233" s="88"/>
      <c r="H233" s="82"/>
      <c r="I233" s="267"/>
    </row>
    <row r="234" spans="1:9" s="27" customFormat="1">
      <c r="A234" s="99"/>
      <c r="B234" s="122"/>
      <c r="C234" s="252"/>
      <c r="D234" s="87"/>
      <c r="E234" s="87"/>
      <c r="F234" s="88"/>
      <c r="G234" s="88"/>
      <c r="H234" s="82"/>
      <c r="I234" s="267"/>
    </row>
    <row r="235" spans="1:9" s="19" customFormat="1">
      <c r="A235" s="99"/>
      <c r="B235" s="99"/>
      <c r="C235" s="252"/>
      <c r="D235" s="87"/>
      <c r="E235" s="87"/>
      <c r="F235" s="88"/>
      <c r="G235" s="88"/>
      <c r="H235" s="82"/>
      <c r="I235" s="267"/>
    </row>
    <row r="236" spans="1:9" s="19" customFormat="1">
      <c r="A236" s="99"/>
      <c r="B236" s="99"/>
      <c r="C236" s="252"/>
      <c r="D236" s="87"/>
      <c r="E236" s="87"/>
      <c r="F236" s="88"/>
      <c r="G236" s="88"/>
      <c r="H236" s="82"/>
      <c r="I236" s="267"/>
    </row>
    <row r="237" spans="1:9" s="27" customFormat="1">
      <c r="A237" s="99"/>
      <c r="B237" s="99"/>
      <c r="C237" s="252"/>
      <c r="D237" s="87"/>
      <c r="E237" s="87"/>
      <c r="F237" s="88"/>
      <c r="G237" s="88"/>
      <c r="H237" s="82"/>
      <c r="I237" s="267"/>
    </row>
    <row r="238" spans="1:9" s="19" customFormat="1">
      <c r="A238" s="99"/>
      <c r="B238" s="99"/>
      <c r="C238" s="252"/>
      <c r="D238" s="87"/>
      <c r="E238" s="87"/>
      <c r="F238" s="88"/>
      <c r="G238" s="88"/>
      <c r="H238" s="82"/>
      <c r="I238" s="267"/>
    </row>
    <row r="239" spans="1:9" s="19" customFormat="1">
      <c r="A239" s="99"/>
      <c r="B239" s="99"/>
      <c r="C239" s="252"/>
      <c r="D239" s="87"/>
      <c r="E239" s="87"/>
      <c r="F239" s="88"/>
      <c r="G239" s="88"/>
      <c r="H239" s="82"/>
      <c r="I239" s="267"/>
    </row>
    <row r="240" spans="1:9" s="19" customFormat="1">
      <c r="A240" s="99"/>
      <c r="B240" s="99"/>
      <c r="C240" s="252"/>
      <c r="D240" s="87"/>
      <c r="E240" s="87"/>
      <c r="F240" s="88"/>
      <c r="G240" s="88"/>
      <c r="H240" s="82"/>
      <c r="I240" s="67"/>
    </row>
    <row r="241" spans="1:9" s="29" customFormat="1">
      <c r="A241" s="99"/>
      <c r="B241" s="99"/>
      <c r="C241" s="262"/>
      <c r="D241" s="87"/>
      <c r="E241" s="87"/>
      <c r="F241" s="88"/>
      <c r="G241" s="88"/>
      <c r="H241" s="82"/>
      <c r="I241" s="267"/>
    </row>
    <row r="242" spans="1:9" s="29" customFormat="1">
      <c r="A242" s="99"/>
      <c r="B242" s="99"/>
      <c r="C242" s="252"/>
      <c r="D242" s="87"/>
      <c r="E242" s="87"/>
      <c r="F242" s="88"/>
      <c r="G242" s="88"/>
      <c r="H242" s="82"/>
      <c r="I242" s="267"/>
    </row>
    <row r="243" spans="1:9" s="29" customFormat="1">
      <c r="A243" s="66"/>
      <c r="B243" s="97"/>
      <c r="C243" s="69"/>
      <c r="D243" s="64"/>
      <c r="E243" s="64"/>
      <c r="F243" s="82"/>
      <c r="G243" s="82"/>
      <c r="H243" s="82"/>
      <c r="I243" s="67"/>
    </row>
    <row r="244" spans="1:9" s="29" customFormat="1">
      <c r="A244" s="66"/>
      <c r="B244" s="251"/>
      <c r="C244" s="69"/>
      <c r="D244" s="64"/>
      <c r="E244" s="64"/>
      <c r="F244" s="82"/>
      <c r="G244" s="82"/>
      <c r="H244" s="82"/>
      <c r="I244" s="67"/>
    </row>
    <row r="245" spans="1:9" s="29" customFormat="1">
      <c r="A245" s="66"/>
      <c r="B245" s="97"/>
      <c r="C245" s="69"/>
      <c r="D245" s="64"/>
      <c r="E245" s="64"/>
      <c r="F245" s="82"/>
      <c r="G245" s="82"/>
      <c r="H245" s="82"/>
      <c r="I245" s="67"/>
    </row>
    <row r="246" spans="1:9" s="29" customFormat="1" ht="16" customHeight="1">
      <c r="A246" s="433" t="s">
        <v>10</v>
      </c>
      <c r="B246" s="434"/>
      <c r="C246" s="434"/>
      <c r="D246" s="434"/>
      <c r="E246" s="435"/>
      <c r="F246" s="177">
        <f>SUM(F226:F245)</f>
        <v>0</v>
      </c>
      <c r="G246" s="177">
        <f>SUM(G226:G245)</f>
        <v>0</v>
      </c>
      <c r="H246" s="177">
        <f>SUM(H226:H245)</f>
        <v>0</v>
      </c>
      <c r="I246" s="204"/>
    </row>
    <row r="247" spans="1:9">
      <c r="A247" s="430" t="s">
        <v>21</v>
      </c>
      <c r="B247" s="431"/>
      <c r="C247" s="431"/>
      <c r="D247" s="431"/>
      <c r="E247" s="431"/>
      <c r="F247" s="431"/>
      <c r="G247" s="431"/>
      <c r="H247" s="431"/>
      <c r="I247" s="432"/>
    </row>
    <row r="248" spans="1:9" s="30" customFormat="1">
      <c r="A248" s="66"/>
      <c r="B248" s="66"/>
      <c r="C248" s="69"/>
      <c r="D248" s="64"/>
      <c r="E248" s="87"/>
      <c r="F248" s="88"/>
      <c r="G248" s="88"/>
      <c r="H248" s="82"/>
      <c r="I248" s="267"/>
    </row>
    <row r="249" spans="1:9" s="31" customFormat="1">
      <c r="A249" s="66"/>
      <c r="B249" s="99"/>
      <c r="C249" s="69"/>
      <c r="D249" s="64"/>
      <c r="E249" s="87"/>
      <c r="F249" s="88"/>
      <c r="G249" s="88"/>
      <c r="H249" s="82"/>
      <c r="I249" s="267"/>
    </row>
    <row r="250" spans="1:9" s="31" customFormat="1">
      <c r="A250" s="66"/>
      <c r="B250" s="99"/>
      <c r="C250" s="69"/>
      <c r="D250" s="64"/>
      <c r="E250" s="87"/>
      <c r="F250" s="88"/>
      <c r="G250" s="88"/>
      <c r="H250" s="82"/>
      <c r="I250" s="267"/>
    </row>
    <row r="251" spans="1:9">
      <c r="A251" s="66"/>
      <c r="B251" s="99"/>
      <c r="C251" s="69"/>
      <c r="D251" s="64"/>
      <c r="E251" s="87"/>
      <c r="F251" s="88"/>
      <c r="G251" s="88"/>
      <c r="H251" s="82"/>
      <c r="I251" s="267"/>
    </row>
    <row r="252" spans="1:9">
      <c r="A252" s="99"/>
      <c r="B252" s="99"/>
      <c r="C252" s="262"/>
      <c r="D252" s="87"/>
      <c r="E252" s="87"/>
      <c r="F252" s="88"/>
      <c r="G252" s="88"/>
      <c r="H252" s="82"/>
      <c r="I252" s="267"/>
    </row>
    <row r="253" spans="1:9">
      <c r="A253" s="66"/>
      <c r="B253" s="99"/>
      <c r="C253" s="69"/>
      <c r="D253" s="64"/>
      <c r="E253" s="87"/>
      <c r="F253" s="88"/>
      <c r="G253" s="88"/>
      <c r="H253" s="82"/>
      <c r="I253" s="267"/>
    </row>
    <row r="254" spans="1:9">
      <c r="A254" s="99"/>
      <c r="B254" s="99"/>
      <c r="C254" s="69"/>
      <c r="D254" s="87"/>
      <c r="E254" s="87"/>
      <c r="F254" s="88"/>
      <c r="G254" s="88"/>
      <c r="H254" s="82"/>
      <c r="I254" s="267"/>
    </row>
    <row r="255" spans="1:9">
      <c r="A255" s="99"/>
      <c r="B255" s="99"/>
      <c r="C255" s="252"/>
      <c r="D255" s="87"/>
      <c r="E255" s="87"/>
      <c r="F255" s="88"/>
      <c r="G255" s="88"/>
      <c r="H255" s="82"/>
      <c r="I255" s="267"/>
    </row>
    <row r="256" spans="1:9">
      <c r="A256" s="99"/>
      <c r="B256" s="99"/>
      <c r="C256" s="252"/>
      <c r="D256" s="87"/>
      <c r="E256" s="87"/>
      <c r="F256" s="88"/>
      <c r="G256" s="88"/>
      <c r="H256" s="82"/>
      <c r="I256" s="267"/>
    </row>
    <row r="257" spans="1:9">
      <c r="A257" s="99"/>
      <c r="B257" s="99"/>
      <c r="C257" s="252"/>
      <c r="D257" s="87"/>
      <c r="E257" s="87"/>
      <c r="F257" s="88"/>
      <c r="G257" s="88"/>
      <c r="H257" s="82"/>
      <c r="I257" s="267"/>
    </row>
    <row r="258" spans="1:9">
      <c r="A258" s="99"/>
      <c r="B258" s="99"/>
      <c r="C258" s="252"/>
      <c r="D258" s="87"/>
      <c r="E258" s="87"/>
      <c r="F258" s="88"/>
      <c r="G258" s="88"/>
      <c r="H258" s="82"/>
      <c r="I258" s="267"/>
    </row>
    <row r="259" spans="1:9" s="29" customFormat="1">
      <c r="A259" s="66"/>
      <c r="B259" s="97"/>
      <c r="C259" s="69"/>
      <c r="D259" s="64"/>
      <c r="E259" s="64"/>
      <c r="F259" s="82"/>
      <c r="G259" s="88"/>
      <c r="H259" s="82"/>
      <c r="I259" s="67"/>
    </row>
    <row r="260" spans="1:9" s="29" customFormat="1">
      <c r="A260" s="66"/>
      <c r="B260" s="251"/>
      <c r="C260" s="69"/>
      <c r="D260" s="64"/>
      <c r="E260" s="64"/>
      <c r="F260" s="82"/>
      <c r="G260" s="88"/>
      <c r="H260" s="82"/>
      <c r="I260" s="67"/>
    </row>
    <row r="261" spans="1:9" s="29" customFormat="1">
      <c r="A261" s="66"/>
      <c r="B261" s="97"/>
      <c r="C261" s="69"/>
      <c r="D261" s="64"/>
      <c r="E261" s="64"/>
      <c r="F261" s="82"/>
      <c r="G261" s="88"/>
      <c r="H261" s="82"/>
      <c r="I261" s="67"/>
    </row>
    <row r="262" spans="1:9" s="29" customFormat="1" ht="16" customHeight="1">
      <c r="A262" s="433" t="s">
        <v>10</v>
      </c>
      <c r="B262" s="434"/>
      <c r="C262" s="434"/>
      <c r="D262" s="434"/>
      <c r="E262" s="435"/>
      <c r="F262" s="177">
        <f>SUM(F248:F261)</f>
        <v>0</v>
      </c>
      <c r="G262" s="177">
        <f>SUM(G248:G261)</f>
        <v>0</v>
      </c>
      <c r="H262" s="177">
        <f>SUM(H248:H261)</f>
        <v>0</v>
      </c>
      <c r="I262" s="204"/>
    </row>
  </sheetData>
  <mergeCells count="34">
    <mergeCell ref="A224:E224"/>
    <mergeCell ref="A246:E246"/>
    <mergeCell ref="A262:E262"/>
    <mergeCell ref="A117:E117"/>
    <mergeCell ref="A134:E134"/>
    <mergeCell ref="A157:E157"/>
    <mergeCell ref="A173:E173"/>
    <mergeCell ref="A198:E198"/>
    <mergeCell ref="A247:I247"/>
    <mergeCell ref="A118:I118"/>
    <mergeCell ref="A135:I135"/>
    <mergeCell ref="A158:I158"/>
    <mergeCell ref="A174:I174"/>
    <mergeCell ref="A199:I199"/>
    <mergeCell ref="A225:I225"/>
    <mergeCell ref="A1:I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5:I5"/>
    <mergeCell ref="A26:I26"/>
    <mergeCell ref="A50:I50"/>
    <mergeCell ref="A71:I71"/>
    <mergeCell ref="A104:I104"/>
    <mergeCell ref="A25:D25"/>
    <mergeCell ref="A49:E49"/>
    <mergeCell ref="A70:E70"/>
    <mergeCell ref="A103:E103"/>
  </mergeCells>
  <phoneticPr fontId="19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B3017-D16A-0246-A378-B532C6D8A778}">
  <sheetPr>
    <tabColor rgb="FFFF0000"/>
  </sheetPr>
  <dimension ref="A1:IU190"/>
  <sheetViews>
    <sheetView zoomScale="125" zoomScaleNormal="125" workbookViewId="0">
      <pane ySplit="4" topLeftCell="A88" activePane="bottomLeft" state="frozen"/>
      <selection pane="bottomLeft" activeCell="C106" sqref="C106"/>
    </sheetView>
  </sheetViews>
  <sheetFormatPr baseColWidth="10" defaultRowHeight="15"/>
  <cols>
    <col min="1" max="1" width="14.33203125" style="33" customWidth="1"/>
    <col min="2" max="2" width="17.6640625" style="33" customWidth="1"/>
    <col min="3" max="3" width="25" style="33" customWidth="1"/>
    <col min="4" max="4" width="15.83203125" style="351" customWidth="1"/>
    <col min="5" max="5" width="11" style="33" customWidth="1"/>
    <col min="6" max="7" width="10.33203125" style="33" customWidth="1"/>
    <col min="8" max="8" width="75.33203125" style="34" customWidth="1"/>
    <col min="9" max="255" width="10.83203125" style="33"/>
    <col min="256" max="256" width="14.33203125" style="33" customWidth="1"/>
    <col min="257" max="257" width="19.5" style="33" customWidth="1"/>
    <col min="258" max="258" width="28.33203125" style="33" customWidth="1"/>
    <col min="259" max="259" width="18.1640625" style="33" customWidth="1"/>
    <col min="260" max="260" width="11" style="33" customWidth="1"/>
    <col min="261" max="261" width="12" style="33" customWidth="1"/>
    <col min="262" max="262" width="13" style="33" customWidth="1"/>
    <col min="263" max="263" width="9.33203125" style="33" customWidth="1"/>
    <col min="264" max="264" width="75.33203125" style="33" customWidth="1"/>
    <col min="265" max="511" width="10.83203125" style="33"/>
    <col min="512" max="512" width="14.33203125" style="33" customWidth="1"/>
    <col min="513" max="513" width="19.5" style="33" customWidth="1"/>
    <col min="514" max="514" width="28.33203125" style="33" customWidth="1"/>
    <col min="515" max="515" width="18.1640625" style="33" customWidth="1"/>
    <col min="516" max="516" width="11" style="33" customWidth="1"/>
    <col min="517" max="517" width="12" style="33" customWidth="1"/>
    <col min="518" max="518" width="13" style="33" customWidth="1"/>
    <col min="519" max="519" width="9.33203125" style="33" customWidth="1"/>
    <col min="520" max="520" width="75.33203125" style="33" customWidth="1"/>
    <col min="521" max="767" width="10.83203125" style="33"/>
    <col min="768" max="768" width="14.33203125" style="33" customWidth="1"/>
    <col min="769" max="769" width="19.5" style="33" customWidth="1"/>
    <col min="770" max="770" width="28.33203125" style="33" customWidth="1"/>
    <col min="771" max="771" width="18.1640625" style="33" customWidth="1"/>
    <col min="772" max="772" width="11" style="33" customWidth="1"/>
    <col min="773" max="773" width="12" style="33" customWidth="1"/>
    <col min="774" max="774" width="13" style="33" customWidth="1"/>
    <col min="775" max="775" width="9.33203125" style="33" customWidth="1"/>
    <col min="776" max="776" width="75.33203125" style="33" customWidth="1"/>
    <col min="777" max="1023" width="10.83203125" style="33"/>
    <col min="1024" max="1024" width="14.33203125" style="33" customWidth="1"/>
    <col min="1025" max="1025" width="19.5" style="33" customWidth="1"/>
    <col min="1026" max="1026" width="28.33203125" style="33" customWidth="1"/>
    <col min="1027" max="1027" width="18.1640625" style="33" customWidth="1"/>
    <col min="1028" max="1028" width="11" style="33" customWidth="1"/>
    <col min="1029" max="1029" width="12" style="33" customWidth="1"/>
    <col min="1030" max="1030" width="13" style="33" customWidth="1"/>
    <col min="1031" max="1031" width="9.33203125" style="33" customWidth="1"/>
    <col min="1032" max="1032" width="75.33203125" style="33" customWidth="1"/>
    <col min="1033" max="1279" width="10.83203125" style="33"/>
    <col min="1280" max="1280" width="14.33203125" style="33" customWidth="1"/>
    <col min="1281" max="1281" width="19.5" style="33" customWidth="1"/>
    <col min="1282" max="1282" width="28.33203125" style="33" customWidth="1"/>
    <col min="1283" max="1283" width="18.1640625" style="33" customWidth="1"/>
    <col min="1284" max="1284" width="11" style="33" customWidth="1"/>
    <col min="1285" max="1285" width="12" style="33" customWidth="1"/>
    <col min="1286" max="1286" width="13" style="33" customWidth="1"/>
    <col min="1287" max="1287" width="9.33203125" style="33" customWidth="1"/>
    <col min="1288" max="1288" width="75.33203125" style="33" customWidth="1"/>
    <col min="1289" max="1535" width="10.83203125" style="33"/>
    <col min="1536" max="1536" width="14.33203125" style="33" customWidth="1"/>
    <col min="1537" max="1537" width="19.5" style="33" customWidth="1"/>
    <col min="1538" max="1538" width="28.33203125" style="33" customWidth="1"/>
    <col min="1539" max="1539" width="18.1640625" style="33" customWidth="1"/>
    <col min="1540" max="1540" width="11" style="33" customWidth="1"/>
    <col min="1541" max="1541" width="12" style="33" customWidth="1"/>
    <col min="1542" max="1542" width="13" style="33" customWidth="1"/>
    <col min="1543" max="1543" width="9.33203125" style="33" customWidth="1"/>
    <col min="1544" max="1544" width="75.33203125" style="33" customWidth="1"/>
    <col min="1545" max="1791" width="10.83203125" style="33"/>
    <col min="1792" max="1792" width="14.33203125" style="33" customWidth="1"/>
    <col min="1793" max="1793" width="19.5" style="33" customWidth="1"/>
    <col min="1794" max="1794" width="28.33203125" style="33" customWidth="1"/>
    <col min="1795" max="1795" width="18.1640625" style="33" customWidth="1"/>
    <col min="1796" max="1796" width="11" style="33" customWidth="1"/>
    <col min="1797" max="1797" width="12" style="33" customWidth="1"/>
    <col min="1798" max="1798" width="13" style="33" customWidth="1"/>
    <col min="1799" max="1799" width="9.33203125" style="33" customWidth="1"/>
    <col min="1800" max="1800" width="75.33203125" style="33" customWidth="1"/>
    <col min="1801" max="2047" width="10.83203125" style="33"/>
    <col min="2048" max="2048" width="14.33203125" style="33" customWidth="1"/>
    <col min="2049" max="2049" width="19.5" style="33" customWidth="1"/>
    <col min="2050" max="2050" width="28.33203125" style="33" customWidth="1"/>
    <col min="2051" max="2051" width="18.1640625" style="33" customWidth="1"/>
    <col min="2052" max="2052" width="11" style="33" customWidth="1"/>
    <col min="2053" max="2053" width="12" style="33" customWidth="1"/>
    <col min="2054" max="2054" width="13" style="33" customWidth="1"/>
    <col min="2055" max="2055" width="9.33203125" style="33" customWidth="1"/>
    <col min="2056" max="2056" width="75.33203125" style="33" customWidth="1"/>
    <col min="2057" max="2303" width="10.83203125" style="33"/>
    <col min="2304" max="2304" width="14.33203125" style="33" customWidth="1"/>
    <col min="2305" max="2305" width="19.5" style="33" customWidth="1"/>
    <col min="2306" max="2306" width="28.33203125" style="33" customWidth="1"/>
    <col min="2307" max="2307" width="18.1640625" style="33" customWidth="1"/>
    <col min="2308" max="2308" width="11" style="33" customWidth="1"/>
    <col min="2309" max="2309" width="12" style="33" customWidth="1"/>
    <col min="2310" max="2310" width="13" style="33" customWidth="1"/>
    <col min="2311" max="2311" width="9.33203125" style="33" customWidth="1"/>
    <col min="2312" max="2312" width="75.33203125" style="33" customWidth="1"/>
    <col min="2313" max="2559" width="10.83203125" style="33"/>
    <col min="2560" max="2560" width="14.33203125" style="33" customWidth="1"/>
    <col min="2561" max="2561" width="19.5" style="33" customWidth="1"/>
    <col min="2562" max="2562" width="28.33203125" style="33" customWidth="1"/>
    <col min="2563" max="2563" width="18.1640625" style="33" customWidth="1"/>
    <col min="2564" max="2564" width="11" style="33" customWidth="1"/>
    <col min="2565" max="2565" width="12" style="33" customWidth="1"/>
    <col min="2566" max="2566" width="13" style="33" customWidth="1"/>
    <col min="2567" max="2567" width="9.33203125" style="33" customWidth="1"/>
    <col min="2568" max="2568" width="75.33203125" style="33" customWidth="1"/>
    <col min="2569" max="2815" width="10.83203125" style="33"/>
    <col min="2816" max="2816" width="14.33203125" style="33" customWidth="1"/>
    <col min="2817" max="2817" width="19.5" style="33" customWidth="1"/>
    <col min="2818" max="2818" width="28.33203125" style="33" customWidth="1"/>
    <col min="2819" max="2819" width="18.1640625" style="33" customWidth="1"/>
    <col min="2820" max="2820" width="11" style="33" customWidth="1"/>
    <col min="2821" max="2821" width="12" style="33" customWidth="1"/>
    <col min="2822" max="2822" width="13" style="33" customWidth="1"/>
    <col min="2823" max="2823" width="9.33203125" style="33" customWidth="1"/>
    <col min="2824" max="2824" width="75.33203125" style="33" customWidth="1"/>
    <col min="2825" max="3071" width="10.83203125" style="33"/>
    <col min="3072" max="3072" width="14.33203125" style="33" customWidth="1"/>
    <col min="3073" max="3073" width="19.5" style="33" customWidth="1"/>
    <col min="3074" max="3074" width="28.33203125" style="33" customWidth="1"/>
    <col min="3075" max="3075" width="18.1640625" style="33" customWidth="1"/>
    <col min="3076" max="3076" width="11" style="33" customWidth="1"/>
    <col min="3077" max="3077" width="12" style="33" customWidth="1"/>
    <col min="3078" max="3078" width="13" style="33" customWidth="1"/>
    <col min="3079" max="3079" width="9.33203125" style="33" customWidth="1"/>
    <col min="3080" max="3080" width="75.33203125" style="33" customWidth="1"/>
    <col min="3081" max="3327" width="10.83203125" style="33"/>
    <col min="3328" max="3328" width="14.33203125" style="33" customWidth="1"/>
    <col min="3329" max="3329" width="19.5" style="33" customWidth="1"/>
    <col min="3330" max="3330" width="28.33203125" style="33" customWidth="1"/>
    <col min="3331" max="3331" width="18.1640625" style="33" customWidth="1"/>
    <col min="3332" max="3332" width="11" style="33" customWidth="1"/>
    <col min="3333" max="3333" width="12" style="33" customWidth="1"/>
    <col min="3334" max="3334" width="13" style="33" customWidth="1"/>
    <col min="3335" max="3335" width="9.33203125" style="33" customWidth="1"/>
    <col min="3336" max="3336" width="75.33203125" style="33" customWidth="1"/>
    <col min="3337" max="3583" width="10.83203125" style="33"/>
    <col min="3584" max="3584" width="14.33203125" style="33" customWidth="1"/>
    <col min="3585" max="3585" width="19.5" style="33" customWidth="1"/>
    <col min="3586" max="3586" width="28.33203125" style="33" customWidth="1"/>
    <col min="3587" max="3587" width="18.1640625" style="33" customWidth="1"/>
    <col min="3588" max="3588" width="11" style="33" customWidth="1"/>
    <col min="3589" max="3589" width="12" style="33" customWidth="1"/>
    <col min="3590" max="3590" width="13" style="33" customWidth="1"/>
    <col min="3591" max="3591" width="9.33203125" style="33" customWidth="1"/>
    <col min="3592" max="3592" width="75.33203125" style="33" customWidth="1"/>
    <col min="3593" max="3839" width="10.83203125" style="33"/>
    <col min="3840" max="3840" width="14.33203125" style="33" customWidth="1"/>
    <col min="3841" max="3841" width="19.5" style="33" customWidth="1"/>
    <col min="3842" max="3842" width="28.33203125" style="33" customWidth="1"/>
    <col min="3843" max="3843" width="18.1640625" style="33" customWidth="1"/>
    <col min="3844" max="3844" width="11" style="33" customWidth="1"/>
    <col min="3845" max="3845" width="12" style="33" customWidth="1"/>
    <col min="3846" max="3846" width="13" style="33" customWidth="1"/>
    <col min="3847" max="3847" width="9.33203125" style="33" customWidth="1"/>
    <col min="3848" max="3848" width="75.33203125" style="33" customWidth="1"/>
    <col min="3849" max="4095" width="10.83203125" style="33"/>
    <col min="4096" max="4096" width="14.33203125" style="33" customWidth="1"/>
    <col min="4097" max="4097" width="19.5" style="33" customWidth="1"/>
    <col min="4098" max="4098" width="28.33203125" style="33" customWidth="1"/>
    <col min="4099" max="4099" width="18.1640625" style="33" customWidth="1"/>
    <col min="4100" max="4100" width="11" style="33" customWidth="1"/>
    <col min="4101" max="4101" width="12" style="33" customWidth="1"/>
    <col min="4102" max="4102" width="13" style="33" customWidth="1"/>
    <col min="4103" max="4103" width="9.33203125" style="33" customWidth="1"/>
    <col min="4104" max="4104" width="75.33203125" style="33" customWidth="1"/>
    <col min="4105" max="4351" width="10.83203125" style="33"/>
    <col min="4352" max="4352" width="14.33203125" style="33" customWidth="1"/>
    <col min="4353" max="4353" width="19.5" style="33" customWidth="1"/>
    <col min="4354" max="4354" width="28.33203125" style="33" customWidth="1"/>
    <col min="4355" max="4355" width="18.1640625" style="33" customWidth="1"/>
    <col min="4356" max="4356" width="11" style="33" customWidth="1"/>
    <col min="4357" max="4357" width="12" style="33" customWidth="1"/>
    <col min="4358" max="4358" width="13" style="33" customWidth="1"/>
    <col min="4359" max="4359" width="9.33203125" style="33" customWidth="1"/>
    <col min="4360" max="4360" width="75.33203125" style="33" customWidth="1"/>
    <col min="4361" max="4607" width="10.83203125" style="33"/>
    <col min="4608" max="4608" width="14.33203125" style="33" customWidth="1"/>
    <col min="4609" max="4609" width="19.5" style="33" customWidth="1"/>
    <col min="4610" max="4610" width="28.33203125" style="33" customWidth="1"/>
    <col min="4611" max="4611" width="18.1640625" style="33" customWidth="1"/>
    <col min="4612" max="4612" width="11" style="33" customWidth="1"/>
    <col min="4613" max="4613" width="12" style="33" customWidth="1"/>
    <col min="4614" max="4614" width="13" style="33" customWidth="1"/>
    <col min="4615" max="4615" width="9.33203125" style="33" customWidth="1"/>
    <col min="4616" max="4616" width="75.33203125" style="33" customWidth="1"/>
    <col min="4617" max="4863" width="10.83203125" style="33"/>
    <col min="4864" max="4864" width="14.33203125" style="33" customWidth="1"/>
    <col min="4865" max="4865" width="19.5" style="33" customWidth="1"/>
    <col min="4866" max="4866" width="28.33203125" style="33" customWidth="1"/>
    <col min="4867" max="4867" width="18.1640625" style="33" customWidth="1"/>
    <col min="4868" max="4868" width="11" style="33" customWidth="1"/>
    <col min="4869" max="4869" width="12" style="33" customWidth="1"/>
    <col min="4870" max="4870" width="13" style="33" customWidth="1"/>
    <col min="4871" max="4871" width="9.33203125" style="33" customWidth="1"/>
    <col min="4872" max="4872" width="75.33203125" style="33" customWidth="1"/>
    <col min="4873" max="5119" width="10.83203125" style="33"/>
    <col min="5120" max="5120" width="14.33203125" style="33" customWidth="1"/>
    <col min="5121" max="5121" width="19.5" style="33" customWidth="1"/>
    <col min="5122" max="5122" width="28.33203125" style="33" customWidth="1"/>
    <col min="5123" max="5123" width="18.1640625" style="33" customWidth="1"/>
    <col min="5124" max="5124" width="11" style="33" customWidth="1"/>
    <col min="5125" max="5125" width="12" style="33" customWidth="1"/>
    <col min="5126" max="5126" width="13" style="33" customWidth="1"/>
    <col min="5127" max="5127" width="9.33203125" style="33" customWidth="1"/>
    <col min="5128" max="5128" width="75.33203125" style="33" customWidth="1"/>
    <col min="5129" max="5375" width="10.83203125" style="33"/>
    <col min="5376" max="5376" width="14.33203125" style="33" customWidth="1"/>
    <col min="5377" max="5377" width="19.5" style="33" customWidth="1"/>
    <col min="5378" max="5378" width="28.33203125" style="33" customWidth="1"/>
    <col min="5379" max="5379" width="18.1640625" style="33" customWidth="1"/>
    <col min="5380" max="5380" width="11" style="33" customWidth="1"/>
    <col min="5381" max="5381" width="12" style="33" customWidth="1"/>
    <col min="5382" max="5382" width="13" style="33" customWidth="1"/>
    <col min="5383" max="5383" width="9.33203125" style="33" customWidth="1"/>
    <col min="5384" max="5384" width="75.33203125" style="33" customWidth="1"/>
    <col min="5385" max="5631" width="10.83203125" style="33"/>
    <col min="5632" max="5632" width="14.33203125" style="33" customWidth="1"/>
    <col min="5633" max="5633" width="19.5" style="33" customWidth="1"/>
    <col min="5634" max="5634" width="28.33203125" style="33" customWidth="1"/>
    <col min="5635" max="5635" width="18.1640625" style="33" customWidth="1"/>
    <col min="5636" max="5636" width="11" style="33" customWidth="1"/>
    <col min="5637" max="5637" width="12" style="33" customWidth="1"/>
    <col min="5638" max="5638" width="13" style="33" customWidth="1"/>
    <col min="5639" max="5639" width="9.33203125" style="33" customWidth="1"/>
    <col min="5640" max="5640" width="75.33203125" style="33" customWidth="1"/>
    <col min="5641" max="5887" width="10.83203125" style="33"/>
    <col min="5888" max="5888" width="14.33203125" style="33" customWidth="1"/>
    <col min="5889" max="5889" width="19.5" style="33" customWidth="1"/>
    <col min="5890" max="5890" width="28.33203125" style="33" customWidth="1"/>
    <col min="5891" max="5891" width="18.1640625" style="33" customWidth="1"/>
    <col min="5892" max="5892" width="11" style="33" customWidth="1"/>
    <col min="5893" max="5893" width="12" style="33" customWidth="1"/>
    <col min="5894" max="5894" width="13" style="33" customWidth="1"/>
    <col min="5895" max="5895" width="9.33203125" style="33" customWidth="1"/>
    <col min="5896" max="5896" width="75.33203125" style="33" customWidth="1"/>
    <col min="5897" max="6143" width="10.83203125" style="33"/>
    <col min="6144" max="6144" width="14.33203125" style="33" customWidth="1"/>
    <col min="6145" max="6145" width="19.5" style="33" customWidth="1"/>
    <col min="6146" max="6146" width="28.33203125" style="33" customWidth="1"/>
    <col min="6147" max="6147" width="18.1640625" style="33" customWidth="1"/>
    <col min="6148" max="6148" width="11" style="33" customWidth="1"/>
    <col min="6149" max="6149" width="12" style="33" customWidth="1"/>
    <col min="6150" max="6150" width="13" style="33" customWidth="1"/>
    <col min="6151" max="6151" width="9.33203125" style="33" customWidth="1"/>
    <col min="6152" max="6152" width="75.33203125" style="33" customWidth="1"/>
    <col min="6153" max="6399" width="10.83203125" style="33"/>
    <col min="6400" max="6400" width="14.33203125" style="33" customWidth="1"/>
    <col min="6401" max="6401" width="19.5" style="33" customWidth="1"/>
    <col min="6402" max="6402" width="28.33203125" style="33" customWidth="1"/>
    <col min="6403" max="6403" width="18.1640625" style="33" customWidth="1"/>
    <col min="6404" max="6404" width="11" style="33" customWidth="1"/>
    <col min="6405" max="6405" width="12" style="33" customWidth="1"/>
    <col min="6406" max="6406" width="13" style="33" customWidth="1"/>
    <col min="6407" max="6407" width="9.33203125" style="33" customWidth="1"/>
    <col min="6408" max="6408" width="75.33203125" style="33" customWidth="1"/>
    <col min="6409" max="6655" width="10.83203125" style="33"/>
    <col min="6656" max="6656" width="14.33203125" style="33" customWidth="1"/>
    <col min="6657" max="6657" width="19.5" style="33" customWidth="1"/>
    <col min="6658" max="6658" width="28.33203125" style="33" customWidth="1"/>
    <col min="6659" max="6659" width="18.1640625" style="33" customWidth="1"/>
    <col min="6660" max="6660" width="11" style="33" customWidth="1"/>
    <col min="6661" max="6661" width="12" style="33" customWidth="1"/>
    <col min="6662" max="6662" width="13" style="33" customWidth="1"/>
    <col min="6663" max="6663" width="9.33203125" style="33" customWidth="1"/>
    <col min="6664" max="6664" width="75.33203125" style="33" customWidth="1"/>
    <col min="6665" max="6911" width="10.83203125" style="33"/>
    <col min="6912" max="6912" width="14.33203125" style="33" customWidth="1"/>
    <col min="6913" max="6913" width="19.5" style="33" customWidth="1"/>
    <col min="6914" max="6914" width="28.33203125" style="33" customWidth="1"/>
    <col min="6915" max="6915" width="18.1640625" style="33" customWidth="1"/>
    <col min="6916" max="6916" width="11" style="33" customWidth="1"/>
    <col min="6917" max="6917" width="12" style="33" customWidth="1"/>
    <col min="6918" max="6918" width="13" style="33" customWidth="1"/>
    <col min="6919" max="6919" width="9.33203125" style="33" customWidth="1"/>
    <col min="6920" max="6920" width="75.33203125" style="33" customWidth="1"/>
    <col min="6921" max="7167" width="10.83203125" style="33"/>
    <col min="7168" max="7168" width="14.33203125" style="33" customWidth="1"/>
    <col min="7169" max="7169" width="19.5" style="33" customWidth="1"/>
    <col min="7170" max="7170" width="28.33203125" style="33" customWidth="1"/>
    <col min="7171" max="7171" width="18.1640625" style="33" customWidth="1"/>
    <col min="7172" max="7172" width="11" style="33" customWidth="1"/>
    <col min="7173" max="7173" width="12" style="33" customWidth="1"/>
    <col min="7174" max="7174" width="13" style="33" customWidth="1"/>
    <col min="7175" max="7175" width="9.33203125" style="33" customWidth="1"/>
    <col min="7176" max="7176" width="75.33203125" style="33" customWidth="1"/>
    <col min="7177" max="7423" width="10.83203125" style="33"/>
    <col min="7424" max="7424" width="14.33203125" style="33" customWidth="1"/>
    <col min="7425" max="7425" width="19.5" style="33" customWidth="1"/>
    <col min="7426" max="7426" width="28.33203125" style="33" customWidth="1"/>
    <col min="7427" max="7427" width="18.1640625" style="33" customWidth="1"/>
    <col min="7428" max="7428" width="11" style="33" customWidth="1"/>
    <col min="7429" max="7429" width="12" style="33" customWidth="1"/>
    <col min="7430" max="7430" width="13" style="33" customWidth="1"/>
    <col min="7431" max="7431" width="9.33203125" style="33" customWidth="1"/>
    <col min="7432" max="7432" width="75.33203125" style="33" customWidth="1"/>
    <col min="7433" max="7679" width="10.83203125" style="33"/>
    <col min="7680" max="7680" width="14.33203125" style="33" customWidth="1"/>
    <col min="7681" max="7681" width="19.5" style="33" customWidth="1"/>
    <col min="7682" max="7682" width="28.33203125" style="33" customWidth="1"/>
    <col min="7683" max="7683" width="18.1640625" style="33" customWidth="1"/>
    <col min="7684" max="7684" width="11" style="33" customWidth="1"/>
    <col min="7685" max="7685" width="12" style="33" customWidth="1"/>
    <col min="7686" max="7686" width="13" style="33" customWidth="1"/>
    <col min="7687" max="7687" width="9.33203125" style="33" customWidth="1"/>
    <col min="7688" max="7688" width="75.33203125" style="33" customWidth="1"/>
    <col min="7689" max="7935" width="10.83203125" style="33"/>
    <col min="7936" max="7936" width="14.33203125" style="33" customWidth="1"/>
    <col min="7937" max="7937" width="19.5" style="33" customWidth="1"/>
    <col min="7938" max="7938" width="28.33203125" style="33" customWidth="1"/>
    <col min="7939" max="7939" width="18.1640625" style="33" customWidth="1"/>
    <col min="7940" max="7940" width="11" style="33" customWidth="1"/>
    <col min="7941" max="7941" width="12" style="33" customWidth="1"/>
    <col min="7942" max="7942" width="13" style="33" customWidth="1"/>
    <col min="7943" max="7943" width="9.33203125" style="33" customWidth="1"/>
    <col min="7944" max="7944" width="75.33203125" style="33" customWidth="1"/>
    <col min="7945" max="8191" width="10.83203125" style="33"/>
    <col min="8192" max="8192" width="14.33203125" style="33" customWidth="1"/>
    <col min="8193" max="8193" width="19.5" style="33" customWidth="1"/>
    <col min="8194" max="8194" width="28.33203125" style="33" customWidth="1"/>
    <col min="8195" max="8195" width="18.1640625" style="33" customWidth="1"/>
    <col min="8196" max="8196" width="11" style="33" customWidth="1"/>
    <col min="8197" max="8197" width="12" style="33" customWidth="1"/>
    <col min="8198" max="8198" width="13" style="33" customWidth="1"/>
    <col min="8199" max="8199" width="9.33203125" style="33" customWidth="1"/>
    <col min="8200" max="8200" width="75.33203125" style="33" customWidth="1"/>
    <col min="8201" max="8447" width="10.83203125" style="33"/>
    <col min="8448" max="8448" width="14.33203125" style="33" customWidth="1"/>
    <col min="8449" max="8449" width="19.5" style="33" customWidth="1"/>
    <col min="8450" max="8450" width="28.33203125" style="33" customWidth="1"/>
    <col min="8451" max="8451" width="18.1640625" style="33" customWidth="1"/>
    <col min="8452" max="8452" width="11" style="33" customWidth="1"/>
    <col min="8453" max="8453" width="12" style="33" customWidth="1"/>
    <col min="8454" max="8454" width="13" style="33" customWidth="1"/>
    <col min="8455" max="8455" width="9.33203125" style="33" customWidth="1"/>
    <col min="8456" max="8456" width="75.33203125" style="33" customWidth="1"/>
    <col min="8457" max="8703" width="10.83203125" style="33"/>
    <col min="8704" max="8704" width="14.33203125" style="33" customWidth="1"/>
    <col min="8705" max="8705" width="19.5" style="33" customWidth="1"/>
    <col min="8706" max="8706" width="28.33203125" style="33" customWidth="1"/>
    <col min="8707" max="8707" width="18.1640625" style="33" customWidth="1"/>
    <col min="8708" max="8708" width="11" style="33" customWidth="1"/>
    <col min="8709" max="8709" width="12" style="33" customWidth="1"/>
    <col min="8710" max="8710" width="13" style="33" customWidth="1"/>
    <col min="8711" max="8711" width="9.33203125" style="33" customWidth="1"/>
    <col min="8712" max="8712" width="75.33203125" style="33" customWidth="1"/>
    <col min="8713" max="8959" width="10.83203125" style="33"/>
    <col min="8960" max="8960" width="14.33203125" style="33" customWidth="1"/>
    <col min="8961" max="8961" width="19.5" style="33" customWidth="1"/>
    <col min="8962" max="8962" width="28.33203125" style="33" customWidth="1"/>
    <col min="8963" max="8963" width="18.1640625" style="33" customWidth="1"/>
    <col min="8964" max="8964" width="11" style="33" customWidth="1"/>
    <col min="8965" max="8965" width="12" style="33" customWidth="1"/>
    <col min="8966" max="8966" width="13" style="33" customWidth="1"/>
    <col min="8967" max="8967" width="9.33203125" style="33" customWidth="1"/>
    <col min="8968" max="8968" width="75.33203125" style="33" customWidth="1"/>
    <col min="8969" max="9215" width="10.83203125" style="33"/>
    <col min="9216" max="9216" width="14.33203125" style="33" customWidth="1"/>
    <col min="9217" max="9217" width="19.5" style="33" customWidth="1"/>
    <col min="9218" max="9218" width="28.33203125" style="33" customWidth="1"/>
    <col min="9219" max="9219" width="18.1640625" style="33" customWidth="1"/>
    <col min="9220" max="9220" width="11" style="33" customWidth="1"/>
    <col min="9221" max="9221" width="12" style="33" customWidth="1"/>
    <col min="9222" max="9222" width="13" style="33" customWidth="1"/>
    <col min="9223" max="9223" width="9.33203125" style="33" customWidth="1"/>
    <col min="9224" max="9224" width="75.33203125" style="33" customWidth="1"/>
    <col min="9225" max="9471" width="10.83203125" style="33"/>
    <col min="9472" max="9472" width="14.33203125" style="33" customWidth="1"/>
    <col min="9473" max="9473" width="19.5" style="33" customWidth="1"/>
    <col min="9474" max="9474" width="28.33203125" style="33" customWidth="1"/>
    <col min="9475" max="9475" width="18.1640625" style="33" customWidth="1"/>
    <col min="9476" max="9476" width="11" style="33" customWidth="1"/>
    <col min="9477" max="9477" width="12" style="33" customWidth="1"/>
    <col min="9478" max="9478" width="13" style="33" customWidth="1"/>
    <col min="9479" max="9479" width="9.33203125" style="33" customWidth="1"/>
    <col min="9480" max="9480" width="75.33203125" style="33" customWidth="1"/>
    <col min="9481" max="9727" width="10.83203125" style="33"/>
    <col min="9728" max="9728" width="14.33203125" style="33" customWidth="1"/>
    <col min="9729" max="9729" width="19.5" style="33" customWidth="1"/>
    <col min="9730" max="9730" width="28.33203125" style="33" customWidth="1"/>
    <col min="9731" max="9731" width="18.1640625" style="33" customWidth="1"/>
    <col min="9732" max="9732" width="11" style="33" customWidth="1"/>
    <col min="9733" max="9733" width="12" style="33" customWidth="1"/>
    <col min="9734" max="9734" width="13" style="33" customWidth="1"/>
    <col min="9735" max="9735" width="9.33203125" style="33" customWidth="1"/>
    <col min="9736" max="9736" width="75.33203125" style="33" customWidth="1"/>
    <col min="9737" max="9983" width="10.83203125" style="33"/>
    <col min="9984" max="9984" width="14.33203125" style="33" customWidth="1"/>
    <col min="9985" max="9985" width="19.5" style="33" customWidth="1"/>
    <col min="9986" max="9986" width="28.33203125" style="33" customWidth="1"/>
    <col min="9987" max="9987" width="18.1640625" style="33" customWidth="1"/>
    <col min="9988" max="9988" width="11" style="33" customWidth="1"/>
    <col min="9989" max="9989" width="12" style="33" customWidth="1"/>
    <col min="9990" max="9990" width="13" style="33" customWidth="1"/>
    <col min="9991" max="9991" width="9.33203125" style="33" customWidth="1"/>
    <col min="9992" max="9992" width="75.33203125" style="33" customWidth="1"/>
    <col min="9993" max="10239" width="10.83203125" style="33"/>
    <col min="10240" max="10240" width="14.33203125" style="33" customWidth="1"/>
    <col min="10241" max="10241" width="19.5" style="33" customWidth="1"/>
    <col min="10242" max="10242" width="28.33203125" style="33" customWidth="1"/>
    <col min="10243" max="10243" width="18.1640625" style="33" customWidth="1"/>
    <col min="10244" max="10244" width="11" style="33" customWidth="1"/>
    <col min="10245" max="10245" width="12" style="33" customWidth="1"/>
    <col min="10246" max="10246" width="13" style="33" customWidth="1"/>
    <col min="10247" max="10247" width="9.33203125" style="33" customWidth="1"/>
    <col min="10248" max="10248" width="75.33203125" style="33" customWidth="1"/>
    <col min="10249" max="10495" width="10.83203125" style="33"/>
    <col min="10496" max="10496" width="14.33203125" style="33" customWidth="1"/>
    <col min="10497" max="10497" width="19.5" style="33" customWidth="1"/>
    <col min="10498" max="10498" width="28.33203125" style="33" customWidth="1"/>
    <col min="10499" max="10499" width="18.1640625" style="33" customWidth="1"/>
    <col min="10500" max="10500" width="11" style="33" customWidth="1"/>
    <col min="10501" max="10501" width="12" style="33" customWidth="1"/>
    <col min="10502" max="10502" width="13" style="33" customWidth="1"/>
    <col min="10503" max="10503" width="9.33203125" style="33" customWidth="1"/>
    <col min="10504" max="10504" width="75.33203125" style="33" customWidth="1"/>
    <col min="10505" max="10751" width="10.83203125" style="33"/>
    <col min="10752" max="10752" width="14.33203125" style="33" customWidth="1"/>
    <col min="10753" max="10753" width="19.5" style="33" customWidth="1"/>
    <col min="10754" max="10754" width="28.33203125" style="33" customWidth="1"/>
    <col min="10755" max="10755" width="18.1640625" style="33" customWidth="1"/>
    <col min="10756" max="10756" width="11" style="33" customWidth="1"/>
    <col min="10757" max="10757" width="12" style="33" customWidth="1"/>
    <col min="10758" max="10758" width="13" style="33" customWidth="1"/>
    <col min="10759" max="10759" width="9.33203125" style="33" customWidth="1"/>
    <col min="10760" max="10760" width="75.33203125" style="33" customWidth="1"/>
    <col min="10761" max="11007" width="10.83203125" style="33"/>
    <col min="11008" max="11008" width="14.33203125" style="33" customWidth="1"/>
    <col min="11009" max="11009" width="19.5" style="33" customWidth="1"/>
    <col min="11010" max="11010" width="28.33203125" style="33" customWidth="1"/>
    <col min="11011" max="11011" width="18.1640625" style="33" customWidth="1"/>
    <col min="11012" max="11012" width="11" style="33" customWidth="1"/>
    <col min="11013" max="11013" width="12" style="33" customWidth="1"/>
    <col min="11014" max="11014" width="13" style="33" customWidth="1"/>
    <col min="11015" max="11015" width="9.33203125" style="33" customWidth="1"/>
    <col min="11016" max="11016" width="75.33203125" style="33" customWidth="1"/>
    <col min="11017" max="11263" width="10.83203125" style="33"/>
    <col min="11264" max="11264" width="14.33203125" style="33" customWidth="1"/>
    <col min="11265" max="11265" width="19.5" style="33" customWidth="1"/>
    <col min="11266" max="11266" width="28.33203125" style="33" customWidth="1"/>
    <col min="11267" max="11267" width="18.1640625" style="33" customWidth="1"/>
    <col min="11268" max="11268" width="11" style="33" customWidth="1"/>
    <col min="11269" max="11269" width="12" style="33" customWidth="1"/>
    <col min="11270" max="11270" width="13" style="33" customWidth="1"/>
    <col min="11271" max="11271" width="9.33203125" style="33" customWidth="1"/>
    <col min="11272" max="11272" width="75.33203125" style="33" customWidth="1"/>
    <col min="11273" max="11519" width="10.83203125" style="33"/>
    <col min="11520" max="11520" width="14.33203125" style="33" customWidth="1"/>
    <col min="11521" max="11521" width="19.5" style="33" customWidth="1"/>
    <col min="11522" max="11522" width="28.33203125" style="33" customWidth="1"/>
    <col min="11523" max="11523" width="18.1640625" style="33" customWidth="1"/>
    <col min="11524" max="11524" width="11" style="33" customWidth="1"/>
    <col min="11525" max="11525" width="12" style="33" customWidth="1"/>
    <col min="11526" max="11526" width="13" style="33" customWidth="1"/>
    <col min="11527" max="11527" width="9.33203125" style="33" customWidth="1"/>
    <col min="11528" max="11528" width="75.33203125" style="33" customWidth="1"/>
    <col min="11529" max="11775" width="10.83203125" style="33"/>
    <col min="11776" max="11776" width="14.33203125" style="33" customWidth="1"/>
    <col min="11777" max="11777" width="19.5" style="33" customWidth="1"/>
    <col min="11778" max="11778" width="28.33203125" style="33" customWidth="1"/>
    <col min="11779" max="11779" width="18.1640625" style="33" customWidth="1"/>
    <col min="11780" max="11780" width="11" style="33" customWidth="1"/>
    <col min="11781" max="11781" width="12" style="33" customWidth="1"/>
    <col min="11782" max="11782" width="13" style="33" customWidth="1"/>
    <col min="11783" max="11783" width="9.33203125" style="33" customWidth="1"/>
    <col min="11784" max="11784" width="75.33203125" style="33" customWidth="1"/>
    <col min="11785" max="12031" width="10.83203125" style="33"/>
    <col min="12032" max="12032" width="14.33203125" style="33" customWidth="1"/>
    <col min="12033" max="12033" width="19.5" style="33" customWidth="1"/>
    <col min="12034" max="12034" width="28.33203125" style="33" customWidth="1"/>
    <col min="12035" max="12035" width="18.1640625" style="33" customWidth="1"/>
    <col min="12036" max="12036" width="11" style="33" customWidth="1"/>
    <col min="12037" max="12037" width="12" style="33" customWidth="1"/>
    <col min="12038" max="12038" width="13" style="33" customWidth="1"/>
    <col min="12039" max="12039" width="9.33203125" style="33" customWidth="1"/>
    <col min="12040" max="12040" width="75.33203125" style="33" customWidth="1"/>
    <col min="12041" max="12287" width="10.83203125" style="33"/>
    <col min="12288" max="12288" width="14.33203125" style="33" customWidth="1"/>
    <col min="12289" max="12289" width="19.5" style="33" customWidth="1"/>
    <col min="12290" max="12290" width="28.33203125" style="33" customWidth="1"/>
    <col min="12291" max="12291" width="18.1640625" style="33" customWidth="1"/>
    <col min="12292" max="12292" width="11" style="33" customWidth="1"/>
    <col min="12293" max="12293" width="12" style="33" customWidth="1"/>
    <col min="12294" max="12294" width="13" style="33" customWidth="1"/>
    <col min="12295" max="12295" width="9.33203125" style="33" customWidth="1"/>
    <col min="12296" max="12296" width="75.33203125" style="33" customWidth="1"/>
    <col min="12297" max="12543" width="10.83203125" style="33"/>
    <col min="12544" max="12544" width="14.33203125" style="33" customWidth="1"/>
    <col min="12545" max="12545" width="19.5" style="33" customWidth="1"/>
    <col min="12546" max="12546" width="28.33203125" style="33" customWidth="1"/>
    <col min="12547" max="12547" width="18.1640625" style="33" customWidth="1"/>
    <col min="12548" max="12548" width="11" style="33" customWidth="1"/>
    <col min="12549" max="12549" width="12" style="33" customWidth="1"/>
    <col min="12550" max="12550" width="13" style="33" customWidth="1"/>
    <col min="12551" max="12551" width="9.33203125" style="33" customWidth="1"/>
    <col min="12552" max="12552" width="75.33203125" style="33" customWidth="1"/>
    <col min="12553" max="12799" width="10.83203125" style="33"/>
    <col min="12800" max="12800" width="14.33203125" style="33" customWidth="1"/>
    <col min="12801" max="12801" width="19.5" style="33" customWidth="1"/>
    <col min="12802" max="12802" width="28.33203125" style="33" customWidth="1"/>
    <col min="12803" max="12803" width="18.1640625" style="33" customWidth="1"/>
    <col min="12804" max="12804" width="11" style="33" customWidth="1"/>
    <col min="12805" max="12805" width="12" style="33" customWidth="1"/>
    <col min="12806" max="12806" width="13" style="33" customWidth="1"/>
    <col min="12807" max="12807" width="9.33203125" style="33" customWidth="1"/>
    <col min="12808" max="12808" width="75.33203125" style="33" customWidth="1"/>
    <col min="12809" max="13055" width="10.83203125" style="33"/>
    <col min="13056" max="13056" width="14.33203125" style="33" customWidth="1"/>
    <col min="13057" max="13057" width="19.5" style="33" customWidth="1"/>
    <col min="13058" max="13058" width="28.33203125" style="33" customWidth="1"/>
    <col min="13059" max="13059" width="18.1640625" style="33" customWidth="1"/>
    <col min="13060" max="13060" width="11" style="33" customWidth="1"/>
    <col min="13061" max="13061" width="12" style="33" customWidth="1"/>
    <col min="13062" max="13062" width="13" style="33" customWidth="1"/>
    <col min="13063" max="13063" width="9.33203125" style="33" customWidth="1"/>
    <col min="13064" max="13064" width="75.33203125" style="33" customWidth="1"/>
    <col min="13065" max="13311" width="10.83203125" style="33"/>
    <col min="13312" max="13312" width="14.33203125" style="33" customWidth="1"/>
    <col min="13313" max="13313" width="19.5" style="33" customWidth="1"/>
    <col min="13314" max="13314" width="28.33203125" style="33" customWidth="1"/>
    <col min="13315" max="13315" width="18.1640625" style="33" customWidth="1"/>
    <col min="13316" max="13316" width="11" style="33" customWidth="1"/>
    <col min="13317" max="13317" width="12" style="33" customWidth="1"/>
    <col min="13318" max="13318" width="13" style="33" customWidth="1"/>
    <col min="13319" max="13319" width="9.33203125" style="33" customWidth="1"/>
    <col min="13320" max="13320" width="75.33203125" style="33" customWidth="1"/>
    <col min="13321" max="13567" width="10.83203125" style="33"/>
    <col min="13568" max="13568" width="14.33203125" style="33" customWidth="1"/>
    <col min="13569" max="13569" width="19.5" style="33" customWidth="1"/>
    <col min="13570" max="13570" width="28.33203125" style="33" customWidth="1"/>
    <col min="13571" max="13571" width="18.1640625" style="33" customWidth="1"/>
    <col min="13572" max="13572" width="11" style="33" customWidth="1"/>
    <col min="13573" max="13573" width="12" style="33" customWidth="1"/>
    <col min="13574" max="13574" width="13" style="33" customWidth="1"/>
    <col min="13575" max="13575" width="9.33203125" style="33" customWidth="1"/>
    <col min="13576" max="13576" width="75.33203125" style="33" customWidth="1"/>
    <col min="13577" max="13823" width="10.83203125" style="33"/>
    <col min="13824" max="13824" width="14.33203125" style="33" customWidth="1"/>
    <col min="13825" max="13825" width="19.5" style="33" customWidth="1"/>
    <col min="13826" max="13826" width="28.33203125" style="33" customWidth="1"/>
    <col min="13827" max="13827" width="18.1640625" style="33" customWidth="1"/>
    <col min="13828" max="13828" width="11" style="33" customWidth="1"/>
    <col min="13829" max="13829" width="12" style="33" customWidth="1"/>
    <col min="13830" max="13830" width="13" style="33" customWidth="1"/>
    <col min="13831" max="13831" width="9.33203125" style="33" customWidth="1"/>
    <col min="13832" max="13832" width="75.33203125" style="33" customWidth="1"/>
    <col min="13833" max="14079" width="10.83203125" style="33"/>
    <col min="14080" max="14080" width="14.33203125" style="33" customWidth="1"/>
    <col min="14081" max="14081" width="19.5" style="33" customWidth="1"/>
    <col min="14082" max="14082" width="28.33203125" style="33" customWidth="1"/>
    <col min="14083" max="14083" width="18.1640625" style="33" customWidth="1"/>
    <col min="14084" max="14084" width="11" style="33" customWidth="1"/>
    <col min="14085" max="14085" width="12" style="33" customWidth="1"/>
    <col min="14086" max="14086" width="13" style="33" customWidth="1"/>
    <col min="14087" max="14087" width="9.33203125" style="33" customWidth="1"/>
    <col min="14088" max="14088" width="75.33203125" style="33" customWidth="1"/>
    <col min="14089" max="14335" width="10.83203125" style="33"/>
    <col min="14336" max="14336" width="14.33203125" style="33" customWidth="1"/>
    <col min="14337" max="14337" width="19.5" style="33" customWidth="1"/>
    <col min="14338" max="14338" width="28.33203125" style="33" customWidth="1"/>
    <col min="14339" max="14339" width="18.1640625" style="33" customWidth="1"/>
    <col min="14340" max="14340" width="11" style="33" customWidth="1"/>
    <col min="14341" max="14341" width="12" style="33" customWidth="1"/>
    <col min="14342" max="14342" width="13" style="33" customWidth="1"/>
    <col min="14343" max="14343" width="9.33203125" style="33" customWidth="1"/>
    <col min="14344" max="14344" width="75.33203125" style="33" customWidth="1"/>
    <col min="14345" max="14591" width="10.83203125" style="33"/>
    <col min="14592" max="14592" width="14.33203125" style="33" customWidth="1"/>
    <col min="14593" max="14593" width="19.5" style="33" customWidth="1"/>
    <col min="14594" max="14594" width="28.33203125" style="33" customWidth="1"/>
    <col min="14595" max="14595" width="18.1640625" style="33" customWidth="1"/>
    <col min="14596" max="14596" width="11" style="33" customWidth="1"/>
    <col min="14597" max="14597" width="12" style="33" customWidth="1"/>
    <col min="14598" max="14598" width="13" style="33" customWidth="1"/>
    <col min="14599" max="14599" width="9.33203125" style="33" customWidth="1"/>
    <col min="14600" max="14600" width="75.33203125" style="33" customWidth="1"/>
    <col min="14601" max="14847" width="10.83203125" style="33"/>
    <col min="14848" max="14848" width="14.33203125" style="33" customWidth="1"/>
    <col min="14849" max="14849" width="19.5" style="33" customWidth="1"/>
    <col min="14850" max="14850" width="28.33203125" style="33" customWidth="1"/>
    <col min="14851" max="14851" width="18.1640625" style="33" customWidth="1"/>
    <col min="14852" max="14852" width="11" style="33" customWidth="1"/>
    <col min="14853" max="14853" width="12" style="33" customWidth="1"/>
    <col min="14854" max="14854" width="13" style="33" customWidth="1"/>
    <col min="14855" max="14855" width="9.33203125" style="33" customWidth="1"/>
    <col min="14856" max="14856" width="75.33203125" style="33" customWidth="1"/>
    <col min="14857" max="15103" width="10.83203125" style="33"/>
    <col min="15104" max="15104" width="14.33203125" style="33" customWidth="1"/>
    <col min="15105" max="15105" width="19.5" style="33" customWidth="1"/>
    <col min="15106" max="15106" width="28.33203125" style="33" customWidth="1"/>
    <col min="15107" max="15107" width="18.1640625" style="33" customWidth="1"/>
    <col min="15108" max="15108" width="11" style="33" customWidth="1"/>
    <col min="15109" max="15109" width="12" style="33" customWidth="1"/>
    <col min="15110" max="15110" width="13" style="33" customWidth="1"/>
    <col min="15111" max="15111" width="9.33203125" style="33" customWidth="1"/>
    <col min="15112" max="15112" width="75.33203125" style="33" customWidth="1"/>
    <col min="15113" max="15359" width="10.83203125" style="33"/>
    <col min="15360" max="15360" width="14.33203125" style="33" customWidth="1"/>
    <col min="15361" max="15361" width="19.5" style="33" customWidth="1"/>
    <col min="15362" max="15362" width="28.33203125" style="33" customWidth="1"/>
    <col min="15363" max="15363" width="18.1640625" style="33" customWidth="1"/>
    <col min="15364" max="15364" width="11" style="33" customWidth="1"/>
    <col min="15365" max="15365" width="12" style="33" customWidth="1"/>
    <col min="15366" max="15366" width="13" style="33" customWidth="1"/>
    <col min="15367" max="15367" width="9.33203125" style="33" customWidth="1"/>
    <col min="15368" max="15368" width="75.33203125" style="33" customWidth="1"/>
    <col min="15369" max="15615" width="10.83203125" style="33"/>
    <col min="15616" max="15616" width="14.33203125" style="33" customWidth="1"/>
    <col min="15617" max="15617" width="19.5" style="33" customWidth="1"/>
    <col min="15618" max="15618" width="28.33203125" style="33" customWidth="1"/>
    <col min="15619" max="15619" width="18.1640625" style="33" customWidth="1"/>
    <col min="15620" max="15620" width="11" style="33" customWidth="1"/>
    <col min="15621" max="15621" width="12" style="33" customWidth="1"/>
    <col min="15622" max="15622" width="13" style="33" customWidth="1"/>
    <col min="15623" max="15623" width="9.33203125" style="33" customWidth="1"/>
    <col min="15624" max="15624" width="75.33203125" style="33" customWidth="1"/>
    <col min="15625" max="15871" width="10.83203125" style="33"/>
    <col min="15872" max="15872" width="14.33203125" style="33" customWidth="1"/>
    <col min="15873" max="15873" width="19.5" style="33" customWidth="1"/>
    <col min="15874" max="15874" width="28.33203125" style="33" customWidth="1"/>
    <col min="15875" max="15875" width="18.1640625" style="33" customWidth="1"/>
    <col min="15876" max="15876" width="11" style="33" customWidth="1"/>
    <col min="15877" max="15877" width="12" style="33" customWidth="1"/>
    <col min="15878" max="15878" width="13" style="33" customWidth="1"/>
    <col min="15879" max="15879" width="9.33203125" style="33" customWidth="1"/>
    <col min="15880" max="15880" width="75.33203125" style="33" customWidth="1"/>
    <col min="15881" max="16127" width="10.83203125" style="33"/>
    <col min="16128" max="16128" width="14.33203125" style="33" customWidth="1"/>
    <col min="16129" max="16129" width="19.5" style="33" customWidth="1"/>
    <col min="16130" max="16130" width="28.33203125" style="33" customWidth="1"/>
    <col min="16131" max="16131" width="18.1640625" style="33" customWidth="1"/>
    <col min="16132" max="16132" width="11" style="33" customWidth="1"/>
    <col min="16133" max="16133" width="12" style="33" customWidth="1"/>
    <col min="16134" max="16134" width="13" style="33" customWidth="1"/>
    <col min="16135" max="16135" width="9.33203125" style="33" customWidth="1"/>
    <col min="16136" max="16136" width="75.33203125" style="33" customWidth="1"/>
    <col min="16137" max="16384" width="10.83203125" style="33"/>
  </cols>
  <sheetData>
    <row r="1" spans="1:8" ht="31" customHeight="1" thickBot="1">
      <c r="A1" s="424" t="s">
        <v>44</v>
      </c>
      <c r="B1" s="424"/>
      <c r="C1" s="424"/>
      <c r="D1" s="424"/>
      <c r="E1" s="424"/>
      <c r="F1" s="424"/>
      <c r="G1" s="424"/>
      <c r="H1" s="424"/>
    </row>
    <row r="2" spans="1:8" ht="17" thickBot="1">
      <c r="A2" s="60"/>
      <c r="B2" s="60"/>
      <c r="C2" s="60"/>
      <c r="D2" s="348"/>
      <c r="E2" s="60"/>
      <c r="F2" s="60"/>
      <c r="G2" s="60"/>
      <c r="H2" s="81"/>
    </row>
    <row r="3" spans="1:8" s="35" customFormat="1" ht="12" customHeight="1">
      <c r="A3" s="465" t="s">
        <v>25</v>
      </c>
      <c r="B3" s="461" t="s">
        <v>26</v>
      </c>
      <c r="C3" s="465" t="s">
        <v>43</v>
      </c>
      <c r="D3" s="461" t="s">
        <v>4</v>
      </c>
      <c r="E3" s="461" t="s">
        <v>27</v>
      </c>
      <c r="F3" s="461" t="s">
        <v>6</v>
      </c>
      <c r="G3" s="461" t="s">
        <v>7</v>
      </c>
      <c r="H3" s="463" t="s">
        <v>28</v>
      </c>
    </row>
    <row r="4" spans="1:8" s="35" customFormat="1" ht="14" customHeight="1" thickBot="1">
      <c r="A4" s="466"/>
      <c r="B4" s="467"/>
      <c r="C4" s="466"/>
      <c r="D4" s="462"/>
      <c r="E4" s="462"/>
      <c r="F4" s="462"/>
      <c r="G4" s="462"/>
      <c r="H4" s="464"/>
    </row>
    <row r="5" spans="1:8" s="35" customFormat="1">
      <c r="A5" s="450" t="s">
        <v>36</v>
      </c>
      <c r="B5" s="450"/>
      <c r="C5" s="450"/>
      <c r="D5" s="450"/>
      <c r="E5" s="450"/>
      <c r="F5" s="450"/>
      <c r="G5" s="450"/>
      <c r="H5" s="451"/>
    </row>
    <row r="6" spans="1:8" s="54" customFormat="1" ht="16">
      <c r="A6" s="228"/>
      <c r="B6" s="89"/>
      <c r="C6" s="229"/>
      <c r="D6" s="135"/>
      <c r="E6" s="230"/>
      <c r="F6" s="230"/>
      <c r="G6" s="231"/>
      <c r="H6" s="232"/>
    </row>
    <row r="7" spans="1:8" s="54" customFormat="1" ht="16">
      <c r="A7" s="100" t="s">
        <v>109</v>
      </c>
      <c r="B7" s="101" t="s">
        <v>110</v>
      </c>
      <c r="C7" s="102" t="s">
        <v>111</v>
      </c>
      <c r="D7" s="324" t="s">
        <v>112</v>
      </c>
      <c r="E7" s="104">
        <v>350</v>
      </c>
      <c r="F7" s="104">
        <v>0</v>
      </c>
      <c r="G7" s="105">
        <v>350</v>
      </c>
      <c r="H7" s="107" t="s">
        <v>298</v>
      </c>
    </row>
    <row r="8" spans="1:8" s="54" customFormat="1" ht="30">
      <c r="A8" s="323" t="s">
        <v>123</v>
      </c>
      <c r="B8" s="101" t="s">
        <v>124</v>
      </c>
      <c r="C8" s="322" t="s">
        <v>125</v>
      </c>
      <c r="D8" s="324" t="s">
        <v>126</v>
      </c>
      <c r="E8" s="167">
        <v>1100</v>
      </c>
      <c r="F8" s="167">
        <f>E8*20%</f>
        <v>220</v>
      </c>
      <c r="G8" s="325">
        <f>SUM(E8:F8)</f>
        <v>1320</v>
      </c>
      <c r="H8" s="107" t="s">
        <v>299</v>
      </c>
    </row>
    <row r="9" spans="1:8" s="320" customFormat="1" ht="30">
      <c r="A9" s="321" t="s">
        <v>123</v>
      </c>
      <c r="B9" s="101" t="s">
        <v>146</v>
      </c>
      <c r="C9" s="322" t="s">
        <v>145</v>
      </c>
      <c r="D9" s="324" t="s">
        <v>147</v>
      </c>
      <c r="E9" s="167">
        <v>5930</v>
      </c>
      <c r="F9" s="167">
        <v>1186</v>
      </c>
      <c r="G9" s="167">
        <f>SUM(E9:F9)</f>
        <v>7116</v>
      </c>
      <c r="H9" s="107" t="s">
        <v>253</v>
      </c>
    </row>
    <row r="10" spans="1:8" s="54" customFormat="1" ht="16">
      <c r="A10" s="100" t="s">
        <v>123</v>
      </c>
      <c r="B10" s="101" t="s">
        <v>148</v>
      </c>
      <c r="C10" s="102" t="s">
        <v>149</v>
      </c>
      <c r="D10" s="324" t="s">
        <v>126</v>
      </c>
      <c r="E10" s="104">
        <v>74.47</v>
      </c>
      <c r="F10" s="104">
        <v>14.89</v>
      </c>
      <c r="G10" s="105">
        <f>SUM(E10:F10)</f>
        <v>89.36</v>
      </c>
      <c r="H10" s="107" t="s">
        <v>150</v>
      </c>
    </row>
    <row r="11" spans="1:8" s="54" customFormat="1" ht="16">
      <c r="A11" s="228"/>
      <c r="B11" s="91"/>
      <c r="C11" s="229"/>
      <c r="D11" s="135"/>
      <c r="E11" s="230"/>
      <c r="F11" s="230"/>
      <c r="G11" s="231"/>
      <c r="H11" s="232"/>
    </row>
    <row r="12" spans="1:8" s="54" customFormat="1" ht="16">
      <c r="A12" s="228"/>
      <c r="B12" s="108"/>
      <c r="C12" s="229"/>
      <c r="D12" s="135"/>
      <c r="E12" s="230"/>
      <c r="F12" s="230"/>
      <c r="G12" s="231"/>
      <c r="H12" s="232"/>
    </row>
    <row r="13" spans="1:8" s="54" customFormat="1">
      <c r="A13" s="233"/>
      <c r="B13" s="108"/>
      <c r="C13" s="134"/>
      <c r="D13" s="135"/>
      <c r="E13" s="136"/>
      <c r="F13" s="136"/>
      <c r="G13" s="137"/>
      <c r="H13" s="232"/>
    </row>
    <row r="14" spans="1:8" s="54" customFormat="1">
      <c r="A14" s="233"/>
      <c r="B14" s="108"/>
      <c r="C14" s="134"/>
      <c r="D14" s="135"/>
      <c r="E14" s="136"/>
      <c r="F14" s="136"/>
      <c r="G14" s="137"/>
      <c r="H14" s="232"/>
    </row>
    <row r="15" spans="1:8" s="54" customFormat="1">
      <c r="A15" s="268"/>
      <c r="B15" s="124"/>
      <c r="C15" s="134"/>
      <c r="D15" s="135"/>
      <c r="E15" s="136"/>
      <c r="F15" s="136"/>
      <c r="G15" s="136"/>
      <c r="H15" s="232"/>
    </row>
    <row r="16" spans="1:8" s="54" customFormat="1" ht="16">
      <c r="A16" s="228"/>
      <c r="B16" s="90"/>
      <c r="C16" s="229"/>
      <c r="D16" s="135"/>
      <c r="E16" s="230"/>
      <c r="F16" s="230"/>
      <c r="G16" s="231"/>
      <c r="H16" s="232"/>
    </row>
    <row r="17" spans="1:8" s="54" customFormat="1" ht="16">
      <c r="A17" s="228"/>
      <c r="B17" s="90"/>
      <c r="C17" s="229"/>
      <c r="D17" s="135"/>
      <c r="E17" s="230"/>
      <c r="F17" s="230"/>
      <c r="G17" s="230"/>
      <c r="H17" s="269"/>
    </row>
    <row r="18" spans="1:8" s="54" customFormat="1">
      <c r="A18" s="159"/>
      <c r="B18" s="126"/>
      <c r="C18" s="127"/>
      <c r="D18" s="128"/>
      <c r="E18" s="129"/>
      <c r="F18" s="129"/>
      <c r="G18" s="130"/>
      <c r="H18" s="160"/>
    </row>
    <row r="19" spans="1:8" s="59" customFormat="1" ht="16">
      <c r="A19" s="270"/>
      <c r="B19" s="91"/>
      <c r="C19" s="99"/>
      <c r="D19" s="226"/>
      <c r="E19" s="88"/>
      <c r="F19" s="88"/>
      <c r="G19" s="227"/>
      <c r="H19" s="267"/>
    </row>
    <row r="20" spans="1:8" s="54" customFormat="1" ht="16">
      <c r="A20" s="270"/>
      <c r="B20" s="91"/>
      <c r="C20" s="99"/>
      <c r="D20" s="226"/>
      <c r="E20" s="88"/>
      <c r="F20" s="88"/>
      <c r="G20" s="227"/>
      <c r="H20" s="267"/>
    </row>
    <row r="21" spans="1:8" s="35" customFormat="1" ht="17" customHeight="1">
      <c r="A21" s="460" t="s">
        <v>10</v>
      </c>
      <c r="B21" s="454"/>
      <c r="C21" s="454"/>
      <c r="D21" s="455"/>
      <c r="E21" s="178">
        <f>SUM(E6:E20)</f>
        <v>7454.47</v>
      </c>
      <c r="F21" s="178">
        <f>SUM(F6:F20)</f>
        <v>1420.89</v>
      </c>
      <c r="G21" s="178">
        <f>SUM(G6:G20)</f>
        <v>8875.36</v>
      </c>
      <c r="H21" s="179"/>
    </row>
    <row r="22" spans="1:8" s="35" customFormat="1">
      <c r="A22" s="450" t="s">
        <v>37</v>
      </c>
      <c r="B22" s="450"/>
      <c r="C22" s="450"/>
      <c r="D22" s="450"/>
      <c r="E22" s="450"/>
      <c r="F22" s="450"/>
      <c r="G22" s="450"/>
      <c r="H22" s="451"/>
    </row>
    <row r="23" spans="1:8" s="54" customFormat="1">
      <c r="A23" s="125"/>
      <c r="B23" s="126"/>
      <c r="C23" s="127"/>
      <c r="D23" s="128"/>
      <c r="E23" s="129"/>
      <c r="F23" s="129"/>
      <c r="G23" s="130"/>
      <c r="H23" s="132"/>
    </row>
    <row r="24" spans="1:8" s="54" customFormat="1">
      <c r="A24" s="110" t="s">
        <v>190</v>
      </c>
      <c r="B24" s="111">
        <v>2026020250</v>
      </c>
      <c r="C24" s="118" t="s">
        <v>111</v>
      </c>
      <c r="D24" s="112" t="s">
        <v>251</v>
      </c>
      <c r="E24" s="113">
        <v>350</v>
      </c>
      <c r="F24" s="113">
        <v>0</v>
      </c>
      <c r="G24" s="114">
        <v>350</v>
      </c>
      <c r="H24" s="116" t="s">
        <v>252</v>
      </c>
    </row>
    <row r="25" spans="1:8" s="54" customFormat="1">
      <c r="A25" s="110" t="s">
        <v>214</v>
      </c>
      <c r="B25" s="111">
        <v>2026020832</v>
      </c>
      <c r="C25" s="118" t="s">
        <v>111</v>
      </c>
      <c r="D25" s="112" t="s">
        <v>241</v>
      </c>
      <c r="E25" s="113">
        <v>350</v>
      </c>
      <c r="F25" s="113">
        <v>0</v>
      </c>
      <c r="G25" s="114">
        <v>350</v>
      </c>
      <c r="H25" s="116" t="s">
        <v>378</v>
      </c>
    </row>
    <row r="26" spans="1:8" s="54" customFormat="1">
      <c r="A26" s="110" t="s">
        <v>79</v>
      </c>
      <c r="B26" s="111">
        <v>2026021111</v>
      </c>
      <c r="C26" s="118" t="s">
        <v>111</v>
      </c>
      <c r="D26" s="112" t="s">
        <v>543</v>
      </c>
      <c r="E26" s="113">
        <v>350</v>
      </c>
      <c r="F26" s="113">
        <v>0</v>
      </c>
      <c r="G26" s="114">
        <v>350</v>
      </c>
      <c r="H26" s="116" t="s">
        <v>554</v>
      </c>
    </row>
    <row r="27" spans="1:8" s="54" customFormat="1">
      <c r="A27" s="110" t="s">
        <v>115</v>
      </c>
      <c r="B27" s="111" t="s">
        <v>282</v>
      </c>
      <c r="C27" s="118" t="s">
        <v>281</v>
      </c>
      <c r="D27" s="112" t="s">
        <v>172</v>
      </c>
      <c r="E27" s="113">
        <v>360</v>
      </c>
      <c r="F27" s="113">
        <f>E27*0.2</f>
        <v>72</v>
      </c>
      <c r="G27" s="114">
        <f>E27+F27</f>
        <v>432</v>
      </c>
      <c r="H27" s="116" t="s">
        <v>347</v>
      </c>
    </row>
    <row r="28" spans="1:8" s="54" customFormat="1" ht="30">
      <c r="A28" s="355" t="s">
        <v>115</v>
      </c>
      <c r="B28" s="356" t="s">
        <v>284</v>
      </c>
      <c r="C28" s="357" t="s">
        <v>145</v>
      </c>
      <c r="D28" s="358" t="s">
        <v>172</v>
      </c>
      <c r="E28" s="359">
        <v>7150</v>
      </c>
      <c r="F28" s="359">
        <v>1430</v>
      </c>
      <c r="G28" s="114">
        <f>E28+F28</f>
        <v>8580</v>
      </c>
      <c r="H28" s="360" t="s">
        <v>349</v>
      </c>
    </row>
    <row r="29" spans="1:8" s="54" customFormat="1" ht="30">
      <c r="A29" s="355" t="s">
        <v>115</v>
      </c>
      <c r="B29" s="356" t="s">
        <v>296</v>
      </c>
      <c r="C29" s="357" t="s">
        <v>125</v>
      </c>
      <c r="D29" s="358" t="s">
        <v>172</v>
      </c>
      <c r="E29" s="359">
        <v>2332.75</v>
      </c>
      <c r="F29" s="359">
        <f>E29*20%</f>
        <v>466.55</v>
      </c>
      <c r="G29" s="359">
        <f>SUM(E29:F29)</f>
        <v>2799.3</v>
      </c>
      <c r="H29" s="360" t="s">
        <v>348</v>
      </c>
    </row>
    <row r="30" spans="1:8" s="54" customFormat="1">
      <c r="A30" s="84"/>
      <c r="B30" s="97"/>
      <c r="C30" s="66"/>
      <c r="D30" s="86"/>
      <c r="E30" s="82"/>
      <c r="F30" s="82"/>
      <c r="G30" s="68"/>
      <c r="H30" s="85"/>
    </row>
    <row r="31" spans="1:8" s="54" customFormat="1">
      <c r="A31" s="84"/>
      <c r="B31" s="66"/>
      <c r="C31" s="66"/>
      <c r="D31" s="86"/>
      <c r="E31" s="82"/>
      <c r="F31" s="82"/>
      <c r="G31" s="68"/>
      <c r="H31" s="85"/>
    </row>
    <row r="32" spans="1:8" s="54" customFormat="1">
      <c r="A32" s="84"/>
      <c r="B32" s="66"/>
      <c r="C32" s="66"/>
      <c r="D32" s="86"/>
      <c r="E32" s="82"/>
      <c r="F32" s="82"/>
      <c r="G32" s="68"/>
      <c r="H32" s="85"/>
    </row>
    <row r="33" spans="1:8" s="54" customFormat="1">
      <c r="A33" s="84"/>
      <c r="B33" s="66"/>
      <c r="C33" s="66"/>
      <c r="D33" s="86"/>
      <c r="E33" s="82"/>
      <c r="F33" s="82"/>
      <c r="G33" s="68"/>
      <c r="H33" s="85"/>
    </row>
    <row r="34" spans="1:8" s="54" customFormat="1" ht="16" customHeight="1">
      <c r="A34" s="84"/>
      <c r="B34" s="66"/>
      <c r="C34" s="66"/>
      <c r="D34" s="86"/>
      <c r="E34" s="82"/>
      <c r="F34" s="82"/>
      <c r="G34" s="68"/>
      <c r="H34" s="85"/>
    </row>
    <row r="35" spans="1:8" s="54" customFormat="1" ht="16" customHeight="1">
      <c r="A35" s="84"/>
      <c r="B35" s="89"/>
      <c r="C35" s="66"/>
      <c r="D35" s="86"/>
      <c r="E35" s="82"/>
      <c r="F35" s="82"/>
      <c r="G35" s="68"/>
      <c r="H35" s="85"/>
    </row>
    <row r="36" spans="1:8" s="54" customFormat="1" ht="17" customHeight="1">
      <c r="A36" s="454" t="s">
        <v>10</v>
      </c>
      <c r="B36" s="454"/>
      <c r="C36" s="454"/>
      <c r="D36" s="455"/>
      <c r="E36" s="178">
        <f>SUM(E23:E35)</f>
        <v>10892.75</v>
      </c>
      <c r="F36" s="178">
        <f>SUM(F23:F35)</f>
        <v>1968.55</v>
      </c>
      <c r="G36" s="178">
        <f>SUM(G23:G35)</f>
        <v>12861.3</v>
      </c>
      <c r="H36" s="180"/>
    </row>
    <row r="37" spans="1:8" s="35" customFormat="1">
      <c r="A37" s="450" t="s">
        <v>38</v>
      </c>
      <c r="B37" s="450"/>
      <c r="C37" s="450"/>
      <c r="D37" s="450"/>
      <c r="E37" s="450"/>
      <c r="F37" s="450"/>
      <c r="G37" s="450"/>
      <c r="H37" s="451"/>
    </row>
    <row r="38" spans="1:8" s="54" customFormat="1">
      <c r="A38" s="110" t="s">
        <v>285</v>
      </c>
      <c r="B38" s="111">
        <v>2026030039</v>
      </c>
      <c r="C38" s="111" t="s">
        <v>111</v>
      </c>
      <c r="D38" s="112" t="s">
        <v>294</v>
      </c>
      <c r="E38" s="113">
        <v>350</v>
      </c>
      <c r="F38" s="113">
        <v>0</v>
      </c>
      <c r="G38" s="114">
        <v>350</v>
      </c>
      <c r="H38" s="116" t="s">
        <v>443</v>
      </c>
    </row>
    <row r="39" spans="1:8" s="54" customFormat="1">
      <c r="A39" s="110" t="s">
        <v>112</v>
      </c>
      <c r="B39" s="372">
        <v>2026030358</v>
      </c>
      <c r="C39" s="111" t="s">
        <v>111</v>
      </c>
      <c r="D39" s="112" t="s">
        <v>318</v>
      </c>
      <c r="E39" s="113">
        <v>450</v>
      </c>
      <c r="F39" s="113">
        <v>0</v>
      </c>
      <c r="G39" s="114">
        <v>450</v>
      </c>
      <c r="H39" s="116" t="s">
        <v>476</v>
      </c>
    </row>
    <row r="40" spans="1:8" s="54" customFormat="1">
      <c r="A40" s="110" t="s">
        <v>226</v>
      </c>
      <c r="B40" s="372">
        <v>2026031200</v>
      </c>
      <c r="C40" s="111" t="s">
        <v>111</v>
      </c>
      <c r="D40" s="112" t="s">
        <v>386</v>
      </c>
      <c r="E40" s="113">
        <v>700</v>
      </c>
      <c r="F40" s="113">
        <v>0</v>
      </c>
      <c r="G40" s="114">
        <v>700</v>
      </c>
      <c r="H40" s="116" t="s">
        <v>523</v>
      </c>
    </row>
    <row r="41" spans="1:8" s="54" customFormat="1" ht="30">
      <c r="A41" s="110" t="s">
        <v>175</v>
      </c>
      <c r="B41" s="111">
        <v>260301031</v>
      </c>
      <c r="C41" s="111" t="s">
        <v>145</v>
      </c>
      <c r="D41" s="112" t="s">
        <v>199</v>
      </c>
      <c r="E41" s="113">
        <v>7735</v>
      </c>
      <c r="F41" s="113">
        <v>1547</v>
      </c>
      <c r="G41" s="114">
        <f>E41+F41</f>
        <v>9282</v>
      </c>
      <c r="H41" s="116" t="s">
        <v>474</v>
      </c>
    </row>
    <row r="42" spans="1:8" s="54" customFormat="1">
      <c r="A42" s="110" t="s">
        <v>175</v>
      </c>
      <c r="B42" s="111" t="s">
        <v>379</v>
      </c>
      <c r="C42" s="111" t="s">
        <v>125</v>
      </c>
      <c r="D42" s="112" t="s">
        <v>199</v>
      </c>
      <c r="E42" s="113">
        <v>1768</v>
      </c>
      <c r="F42" s="113">
        <f>E42*20%</f>
        <v>353.6</v>
      </c>
      <c r="G42" s="114">
        <f>SUM(E42:F42)</f>
        <v>2121.6</v>
      </c>
      <c r="H42" s="116" t="s">
        <v>475</v>
      </c>
    </row>
    <row r="43" spans="1:8" s="54" customFormat="1">
      <c r="A43" s="84"/>
      <c r="B43" s="66"/>
      <c r="C43" s="66"/>
      <c r="D43" s="86"/>
      <c r="E43" s="82"/>
      <c r="F43" s="82"/>
      <c r="G43" s="68"/>
      <c r="H43" s="85"/>
    </row>
    <row r="44" spans="1:8" s="54" customFormat="1">
      <c r="A44" s="84"/>
      <c r="B44" s="66"/>
      <c r="C44" s="66"/>
      <c r="D44" s="86"/>
      <c r="E44" s="82"/>
      <c r="F44" s="82"/>
      <c r="G44" s="68"/>
      <c r="H44" s="85"/>
    </row>
    <row r="45" spans="1:8" s="54" customFormat="1" ht="16">
      <c r="A45" s="84"/>
      <c r="B45" s="239"/>
      <c r="C45" s="66"/>
      <c r="D45" s="86"/>
      <c r="E45" s="82"/>
      <c r="F45" s="82"/>
      <c r="G45" s="68"/>
      <c r="H45" s="85"/>
    </row>
    <row r="46" spans="1:8" s="54" customFormat="1" ht="16">
      <c r="A46" s="84"/>
      <c r="B46" s="234"/>
      <c r="C46" s="66"/>
      <c r="D46" s="86"/>
      <c r="E46" s="82"/>
      <c r="F46" s="82"/>
      <c r="G46" s="68"/>
      <c r="H46" s="85"/>
    </row>
    <row r="47" spans="1:8" s="54" customFormat="1">
      <c r="A47" s="84"/>
      <c r="B47" s="97"/>
      <c r="C47" s="66"/>
      <c r="D47" s="86"/>
      <c r="E47" s="82"/>
      <c r="F47" s="82"/>
      <c r="G47" s="68"/>
      <c r="H47" s="85"/>
    </row>
    <row r="48" spans="1:8" s="54" customFormat="1">
      <c r="A48" s="84"/>
      <c r="B48" s="97"/>
      <c r="C48" s="66"/>
      <c r="D48" s="86"/>
      <c r="E48" s="82"/>
      <c r="F48" s="82"/>
      <c r="G48" s="68"/>
      <c r="H48" s="85"/>
    </row>
    <row r="49" spans="1:8" s="54" customFormat="1">
      <c r="A49" s="84"/>
      <c r="B49" s="97"/>
      <c r="C49" s="66"/>
      <c r="D49" s="86"/>
      <c r="E49" s="82"/>
      <c r="F49" s="82"/>
      <c r="G49" s="68"/>
      <c r="H49" s="85"/>
    </row>
    <row r="50" spans="1:8" s="35" customFormat="1" ht="17" customHeight="1">
      <c r="A50" s="454" t="s">
        <v>10</v>
      </c>
      <c r="B50" s="454"/>
      <c r="C50" s="454"/>
      <c r="D50" s="455"/>
      <c r="E50" s="178">
        <f>SUM(E38:E49)</f>
        <v>11003</v>
      </c>
      <c r="F50" s="178">
        <f>SUM(F38:F49)</f>
        <v>1900.6</v>
      </c>
      <c r="G50" s="178">
        <f>SUM(G38:G49)</f>
        <v>12903.6</v>
      </c>
      <c r="H50" s="180"/>
    </row>
    <row r="51" spans="1:8" s="35" customFormat="1">
      <c r="A51" s="450" t="s">
        <v>13</v>
      </c>
      <c r="B51" s="450"/>
      <c r="C51" s="450"/>
      <c r="D51" s="450"/>
      <c r="E51" s="450"/>
      <c r="F51" s="450"/>
      <c r="G51" s="450"/>
      <c r="H51" s="451"/>
    </row>
    <row r="52" spans="1:8" s="54" customFormat="1">
      <c r="A52" s="84"/>
      <c r="B52" s="66"/>
      <c r="C52" s="66"/>
      <c r="D52" s="86"/>
      <c r="E52" s="82"/>
      <c r="F52" s="82"/>
      <c r="G52" s="68"/>
      <c r="H52" s="85"/>
    </row>
    <row r="53" spans="1:8" s="54" customFormat="1">
      <c r="A53" s="110" t="s">
        <v>199</v>
      </c>
      <c r="B53" s="111">
        <v>260401577</v>
      </c>
      <c r="C53" s="111" t="s">
        <v>145</v>
      </c>
      <c r="D53" s="112" t="s">
        <v>358</v>
      </c>
      <c r="E53" s="113">
        <v>12430</v>
      </c>
      <c r="F53" s="113">
        <f>E53*0.2</f>
        <v>2486</v>
      </c>
      <c r="G53" s="114">
        <f>E53+F53</f>
        <v>14916</v>
      </c>
      <c r="H53" s="116" t="s">
        <v>584</v>
      </c>
    </row>
    <row r="54" spans="1:8" s="54" customFormat="1">
      <c r="A54" s="110" t="s">
        <v>199</v>
      </c>
      <c r="B54" s="111" t="s">
        <v>580</v>
      </c>
      <c r="C54" s="111" t="s">
        <v>125</v>
      </c>
      <c r="D54" s="112" t="s">
        <v>358</v>
      </c>
      <c r="E54" s="113">
        <v>538</v>
      </c>
      <c r="F54" s="113">
        <f>E54*20%</f>
        <v>107.60000000000001</v>
      </c>
      <c r="G54" s="114">
        <f>SUM(E54:F54)</f>
        <v>645.6</v>
      </c>
      <c r="H54" s="116" t="s">
        <v>586</v>
      </c>
    </row>
    <row r="55" spans="1:8" s="54" customFormat="1" ht="16" customHeight="1">
      <c r="A55" s="84"/>
      <c r="B55" s="66"/>
      <c r="C55" s="66"/>
      <c r="D55" s="86"/>
      <c r="E55" s="82"/>
      <c r="F55" s="82"/>
      <c r="G55" s="68"/>
      <c r="H55" s="85"/>
    </row>
    <row r="56" spans="1:8" s="54" customFormat="1" ht="16" customHeight="1">
      <c r="A56" s="84"/>
      <c r="B56" s="271"/>
      <c r="C56" s="66"/>
      <c r="D56" s="86"/>
      <c r="E56" s="82"/>
      <c r="F56" s="82"/>
      <c r="G56" s="68"/>
      <c r="H56" s="85"/>
    </row>
    <row r="57" spans="1:8" s="54" customFormat="1" ht="16" customHeight="1">
      <c r="A57" s="84"/>
      <c r="B57" s="124"/>
      <c r="C57" s="66"/>
      <c r="D57" s="86"/>
      <c r="E57" s="82"/>
      <c r="F57" s="82"/>
      <c r="G57" s="68"/>
      <c r="H57" s="85"/>
    </row>
    <row r="58" spans="1:8" s="54" customFormat="1">
      <c r="A58" s="84"/>
      <c r="B58" s="97"/>
      <c r="C58" s="66"/>
      <c r="D58" s="86"/>
      <c r="E58" s="82"/>
      <c r="F58" s="82"/>
      <c r="G58" s="68"/>
      <c r="H58" s="85"/>
    </row>
    <row r="59" spans="1:8" s="54" customFormat="1">
      <c r="A59" s="84"/>
      <c r="B59" s="66"/>
      <c r="C59" s="66"/>
      <c r="D59" s="86"/>
      <c r="E59" s="82"/>
      <c r="F59" s="82"/>
      <c r="G59" s="68"/>
      <c r="H59" s="85"/>
    </row>
    <row r="60" spans="1:8" s="54" customFormat="1">
      <c r="A60" s="84"/>
      <c r="B60" s="271"/>
      <c r="C60" s="66"/>
      <c r="D60" s="86"/>
      <c r="E60" s="82"/>
      <c r="F60" s="82"/>
      <c r="G60" s="68"/>
      <c r="H60" s="85"/>
    </row>
    <row r="61" spans="1:8" s="59" customFormat="1">
      <c r="A61" s="84"/>
      <c r="B61" s="84"/>
      <c r="C61" s="66"/>
      <c r="D61" s="86"/>
      <c r="E61" s="82"/>
      <c r="F61" s="82"/>
      <c r="G61" s="68"/>
      <c r="H61" s="85"/>
    </row>
    <row r="62" spans="1:8" s="54" customFormat="1" ht="16">
      <c r="A62" s="84"/>
      <c r="B62" s="90"/>
      <c r="C62" s="66"/>
      <c r="D62" s="86"/>
      <c r="E62" s="82"/>
      <c r="F62" s="82"/>
      <c r="G62" s="68"/>
      <c r="H62" s="85"/>
    </row>
    <row r="63" spans="1:8" s="54" customFormat="1">
      <c r="A63" s="84"/>
      <c r="B63" s="84"/>
      <c r="C63" s="66"/>
      <c r="D63" s="86"/>
      <c r="E63" s="82"/>
      <c r="F63" s="82"/>
      <c r="G63" s="68"/>
      <c r="H63" s="85"/>
    </row>
    <row r="64" spans="1:8" s="54" customFormat="1">
      <c r="A64" s="84"/>
      <c r="B64" s="97"/>
      <c r="C64" s="66"/>
      <c r="D64" s="86"/>
      <c r="E64" s="82"/>
      <c r="F64" s="82"/>
      <c r="G64" s="68"/>
      <c r="H64" s="85"/>
    </row>
    <row r="65" spans="1:8" s="54" customFormat="1" ht="17" customHeight="1">
      <c r="A65" s="454" t="s">
        <v>10</v>
      </c>
      <c r="B65" s="454"/>
      <c r="C65" s="454"/>
      <c r="D65" s="455"/>
      <c r="E65" s="178">
        <f>SUM(E52:E64)</f>
        <v>12968</v>
      </c>
      <c r="F65" s="178">
        <f>SUM(F52:F64)</f>
        <v>2593.6</v>
      </c>
      <c r="G65" s="178">
        <f>SUM(G52:G64)</f>
        <v>15561.6</v>
      </c>
      <c r="H65" s="180"/>
    </row>
    <row r="66" spans="1:8" s="54" customFormat="1">
      <c r="A66" s="450" t="s">
        <v>39</v>
      </c>
      <c r="B66" s="450"/>
      <c r="C66" s="450"/>
      <c r="D66" s="450"/>
      <c r="E66" s="450"/>
      <c r="F66" s="450"/>
      <c r="G66" s="450"/>
      <c r="H66" s="451"/>
    </row>
    <row r="67" spans="1:8" s="54" customFormat="1">
      <c r="A67" s="84"/>
      <c r="B67" s="272"/>
      <c r="C67" s="66"/>
      <c r="D67" s="86"/>
      <c r="E67" s="82"/>
      <c r="F67" s="82"/>
      <c r="G67" s="68"/>
      <c r="H67" s="85"/>
    </row>
    <row r="68" spans="1:8" s="54" customFormat="1">
      <c r="A68" s="110" t="s">
        <v>405</v>
      </c>
      <c r="B68" s="111" t="s">
        <v>593</v>
      </c>
      <c r="C68" s="111" t="s">
        <v>125</v>
      </c>
      <c r="D68" s="112" t="s">
        <v>536</v>
      </c>
      <c r="E68" s="113">
        <v>718</v>
      </c>
      <c r="F68" s="113">
        <f>E68*20%</f>
        <v>143.6</v>
      </c>
      <c r="G68" s="114">
        <f>SUM(E68:F68)</f>
        <v>861.6</v>
      </c>
      <c r="H68" s="116" t="s">
        <v>664</v>
      </c>
    </row>
    <row r="69" spans="1:8" s="54" customFormat="1">
      <c r="A69" s="110" t="s">
        <v>405</v>
      </c>
      <c r="B69" s="111" t="s">
        <v>595</v>
      </c>
      <c r="C69" s="111" t="s">
        <v>594</v>
      </c>
      <c r="D69" s="112" t="s">
        <v>536</v>
      </c>
      <c r="E69" s="113">
        <v>360</v>
      </c>
      <c r="F69" s="113">
        <f>E69*20%</f>
        <v>72</v>
      </c>
      <c r="G69" s="114">
        <f>SUM(E69:F69)</f>
        <v>432</v>
      </c>
      <c r="H69" s="116" t="s">
        <v>665</v>
      </c>
    </row>
    <row r="70" spans="1:8" s="54" customFormat="1">
      <c r="A70" s="110" t="s">
        <v>405</v>
      </c>
      <c r="B70" s="111">
        <v>260501999</v>
      </c>
      <c r="C70" s="111" t="s">
        <v>145</v>
      </c>
      <c r="D70" s="112" t="s">
        <v>536</v>
      </c>
      <c r="E70" s="113">
        <v>8565</v>
      </c>
      <c r="F70" s="113">
        <v>1713</v>
      </c>
      <c r="G70" s="114">
        <f>E70+F70</f>
        <v>10278</v>
      </c>
      <c r="H70" s="116" t="s">
        <v>666</v>
      </c>
    </row>
    <row r="71" spans="1:8" s="54" customFormat="1">
      <c r="A71" s="84"/>
      <c r="B71" s="97"/>
      <c r="C71" s="66"/>
      <c r="D71" s="86"/>
      <c r="E71" s="82"/>
      <c r="F71" s="82"/>
      <c r="G71" s="68"/>
      <c r="H71" s="85"/>
    </row>
    <row r="72" spans="1:8" s="35" customFormat="1" ht="17" customHeight="1">
      <c r="A72" s="454" t="s">
        <v>10</v>
      </c>
      <c r="B72" s="454"/>
      <c r="C72" s="454"/>
      <c r="D72" s="455"/>
      <c r="E72" s="178">
        <f>SUM(E67:E71)</f>
        <v>9643</v>
      </c>
      <c r="F72" s="178">
        <f>SUM(F67:F71)</f>
        <v>1928.6</v>
      </c>
      <c r="G72" s="178">
        <f>SUM(G67:G71)</f>
        <v>11571.6</v>
      </c>
      <c r="H72" s="180"/>
    </row>
    <row r="73" spans="1:8" s="35" customFormat="1">
      <c r="A73" s="450" t="s">
        <v>41</v>
      </c>
      <c r="B73" s="450"/>
      <c r="C73" s="450"/>
      <c r="D73" s="450"/>
      <c r="E73" s="450"/>
      <c r="F73" s="450"/>
      <c r="G73" s="450"/>
      <c r="H73" s="451"/>
    </row>
    <row r="74" spans="1:8" s="54" customFormat="1">
      <c r="A74" s="225"/>
      <c r="B74" s="225"/>
      <c r="C74" s="225"/>
      <c r="D74" s="273"/>
      <c r="E74" s="274"/>
      <c r="F74" s="274"/>
      <c r="G74" s="274"/>
      <c r="H74" s="275"/>
    </row>
    <row r="75" spans="1:8" s="54" customFormat="1">
      <c r="A75" s="327" t="s">
        <v>536</v>
      </c>
      <c r="B75" s="412">
        <v>260602310</v>
      </c>
      <c r="C75" s="327" t="s">
        <v>145</v>
      </c>
      <c r="D75" s="408" t="s">
        <v>625</v>
      </c>
      <c r="E75" s="413">
        <v>9400</v>
      </c>
      <c r="F75" s="413">
        <v>1880</v>
      </c>
      <c r="G75" s="413">
        <f>E75+F75</f>
        <v>11280</v>
      </c>
      <c r="H75" s="409" t="s">
        <v>761</v>
      </c>
    </row>
    <row r="76" spans="1:8" s="54" customFormat="1">
      <c r="A76" s="406" t="s">
        <v>536</v>
      </c>
      <c r="B76" s="123" t="s">
        <v>725</v>
      </c>
      <c r="C76" s="322" t="s">
        <v>125</v>
      </c>
      <c r="D76" s="324" t="s">
        <v>625</v>
      </c>
      <c r="E76" s="167">
        <v>1218</v>
      </c>
      <c r="F76" s="167">
        <f>E76*20%</f>
        <v>243.60000000000002</v>
      </c>
      <c r="G76" s="325">
        <f>SUM(E76:F76)</f>
        <v>1461.6</v>
      </c>
      <c r="H76" s="407" t="s">
        <v>762</v>
      </c>
    </row>
    <row r="77" spans="1:8" s="54" customFormat="1">
      <c r="A77" s="406" t="s">
        <v>536</v>
      </c>
      <c r="B77" s="123" t="s">
        <v>739</v>
      </c>
      <c r="C77" s="322" t="s">
        <v>740</v>
      </c>
      <c r="D77" s="324" t="s">
        <v>625</v>
      </c>
      <c r="E77" s="167">
        <v>320</v>
      </c>
      <c r="F77" s="167">
        <f>E77*20%</f>
        <v>64</v>
      </c>
      <c r="G77" s="325">
        <f>SUM(E77:F77)</f>
        <v>384</v>
      </c>
      <c r="H77" s="407" t="s">
        <v>763</v>
      </c>
    </row>
    <row r="78" spans="1:8" s="54" customFormat="1">
      <c r="A78" s="133"/>
      <c r="B78" s="97"/>
      <c r="C78" s="134"/>
      <c r="D78" s="135"/>
      <c r="E78" s="136"/>
      <c r="F78" s="136"/>
      <c r="G78" s="137"/>
      <c r="H78" s="139"/>
    </row>
    <row r="79" spans="1:8" s="54" customFormat="1">
      <c r="A79" s="133"/>
      <c r="B79" s="133"/>
      <c r="C79" s="134"/>
      <c r="D79" s="135"/>
      <c r="E79" s="136"/>
      <c r="F79" s="136"/>
      <c r="G79" s="137"/>
      <c r="H79" s="139"/>
    </row>
    <row r="80" spans="1:8" s="54" customFormat="1" ht="16">
      <c r="A80" s="133"/>
      <c r="B80" s="89"/>
      <c r="C80" s="134"/>
      <c r="D80" s="135"/>
      <c r="E80" s="136"/>
      <c r="F80" s="136"/>
      <c r="G80" s="137"/>
      <c r="H80" s="139"/>
    </row>
    <row r="81" spans="1:8" s="54" customFormat="1">
      <c r="A81" s="133"/>
      <c r="B81" s="97"/>
      <c r="C81" s="134"/>
      <c r="D81" s="135"/>
      <c r="E81" s="136"/>
      <c r="F81" s="136"/>
      <c r="G81" s="137"/>
      <c r="H81" s="139"/>
    </row>
    <row r="82" spans="1:8" s="54" customFormat="1">
      <c r="A82" s="133"/>
      <c r="B82" s="97"/>
      <c r="C82" s="134"/>
      <c r="D82" s="135"/>
      <c r="E82" s="136"/>
      <c r="F82" s="136"/>
      <c r="G82" s="137"/>
      <c r="H82" s="139"/>
    </row>
    <row r="83" spans="1:8" s="54" customFormat="1">
      <c r="A83" s="133"/>
      <c r="B83" s="66"/>
      <c r="C83" s="134"/>
      <c r="D83" s="135"/>
      <c r="E83" s="136"/>
      <c r="F83" s="136"/>
      <c r="G83" s="137"/>
      <c r="H83" s="139"/>
    </row>
    <row r="84" spans="1:8" s="54" customFormat="1">
      <c r="A84" s="133"/>
      <c r="B84" s="66"/>
      <c r="C84" s="134"/>
      <c r="D84" s="135"/>
      <c r="E84" s="136"/>
      <c r="F84" s="136"/>
      <c r="G84" s="137"/>
      <c r="H84" s="139"/>
    </row>
    <row r="85" spans="1:8" s="35" customFormat="1" ht="17" customHeight="1">
      <c r="A85" s="456" t="s">
        <v>10</v>
      </c>
      <c r="B85" s="456"/>
      <c r="C85" s="456"/>
      <c r="D85" s="457"/>
      <c r="E85" s="181">
        <f>SUM(E74:E84)</f>
        <v>10938</v>
      </c>
      <c r="F85" s="181">
        <f>SUM(F74:F84)</f>
        <v>2187.6</v>
      </c>
      <c r="G85" s="181">
        <f>SUM(G74:G84)</f>
        <v>13125.6</v>
      </c>
      <c r="H85" s="182"/>
    </row>
    <row r="86" spans="1:8" s="54" customFormat="1">
      <c r="A86" s="450" t="s">
        <v>29</v>
      </c>
      <c r="B86" s="450"/>
      <c r="C86" s="450"/>
      <c r="D86" s="450"/>
      <c r="E86" s="450"/>
      <c r="F86" s="450"/>
      <c r="G86" s="450"/>
      <c r="H86" s="451"/>
    </row>
    <row r="87" spans="1:8" s="54" customFormat="1">
      <c r="A87" s="133"/>
      <c r="B87" s="108"/>
      <c r="C87" s="134"/>
      <c r="D87" s="135"/>
      <c r="E87" s="136"/>
      <c r="F87" s="136"/>
      <c r="G87" s="137"/>
      <c r="H87" s="139"/>
    </row>
    <row r="88" spans="1:8" s="54" customFormat="1" ht="17" customHeight="1">
      <c r="A88" s="133"/>
      <c r="B88" s="133"/>
      <c r="C88" s="134"/>
      <c r="D88" s="135"/>
      <c r="E88" s="136"/>
      <c r="F88" s="136"/>
      <c r="G88" s="137"/>
      <c r="H88" s="139"/>
    </row>
    <row r="89" spans="1:8" s="54" customFormat="1">
      <c r="A89" s="133"/>
      <c r="B89" s="133"/>
      <c r="C89" s="134"/>
      <c r="D89" s="135"/>
      <c r="E89" s="136"/>
      <c r="F89" s="136"/>
      <c r="G89" s="137"/>
      <c r="H89" s="139"/>
    </row>
    <row r="90" spans="1:8" s="59" customFormat="1">
      <c r="A90" s="133"/>
      <c r="B90" s="141"/>
      <c r="C90" s="134"/>
      <c r="D90" s="135"/>
      <c r="E90" s="136"/>
      <c r="F90" s="136"/>
      <c r="G90" s="137"/>
      <c r="H90" s="139"/>
    </row>
    <row r="91" spans="1:8" s="54" customFormat="1">
      <c r="A91" s="133"/>
      <c r="B91" s="108"/>
      <c r="C91" s="134"/>
      <c r="D91" s="135"/>
      <c r="E91" s="136"/>
      <c r="F91" s="136"/>
      <c r="G91" s="137"/>
      <c r="H91" s="139"/>
    </row>
    <row r="92" spans="1:8" s="59" customFormat="1">
      <c r="A92" s="133"/>
      <c r="B92" s="108"/>
      <c r="C92" s="134"/>
      <c r="D92" s="135"/>
      <c r="E92" s="136"/>
      <c r="F92" s="136"/>
      <c r="G92" s="137"/>
      <c r="H92" s="139"/>
    </row>
    <row r="93" spans="1:8" s="59" customFormat="1">
      <c r="A93" s="133"/>
      <c r="B93" s="108"/>
      <c r="C93" s="134"/>
      <c r="D93" s="135"/>
      <c r="E93" s="136"/>
      <c r="F93" s="136"/>
      <c r="G93" s="137"/>
      <c r="H93" s="139"/>
    </row>
    <row r="94" spans="1:8" s="54" customFormat="1">
      <c r="A94" s="133"/>
      <c r="B94" s="108"/>
      <c r="C94" s="134"/>
      <c r="D94" s="135"/>
      <c r="E94" s="136"/>
      <c r="F94" s="136"/>
      <c r="G94" s="137"/>
      <c r="H94" s="139"/>
    </row>
    <row r="95" spans="1:8" s="36" customFormat="1">
      <c r="A95" s="133"/>
      <c r="B95" s="108"/>
      <c r="C95" s="134"/>
      <c r="D95" s="135"/>
      <c r="E95" s="136"/>
      <c r="F95" s="136"/>
      <c r="G95" s="137"/>
      <c r="H95" s="139"/>
    </row>
    <row r="96" spans="1:8" s="35" customFormat="1" ht="17" customHeight="1">
      <c r="A96" s="458" t="s">
        <v>10</v>
      </c>
      <c r="B96" s="458"/>
      <c r="C96" s="458"/>
      <c r="D96" s="459"/>
      <c r="E96" s="181">
        <f>SUM(E87:E95)</f>
        <v>0</v>
      </c>
      <c r="F96" s="181">
        <f>SUM(F87:F95)</f>
        <v>0</v>
      </c>
      <c r="G96" s="181">
        <f>SUM(G87:G95)</f>
        <v>0</v>
      </c>
      <c r="H96" s="182"/>
    </row>
    <row r="97" spans="1:255" s="35" customFormat="1">
      <c r="A97" s="450" t="s">
        <v>30</v>
      </c>
      <c r="B97" s="450"/>
      <c r="C97" s="450"/>
      <c r="D97" s="450"/>
      <c r="E97" s="450"/>
      <c r="F97" s="450"/>
      <c r="G97" s="450"/>
      <c r="H97" s="451"/>
    </row>
    <row r="98" spans="1:255" s="54" customFormat="1">
      <c r="A98" s="133"/>
      <c r="B98" s="108"/>
      <c r="C98" s="134"/>
      <c r="D98" s="135"/>
      <c r="E98" s="136"/>
      <c r="F98" s="136"/>
      <c r="G98" s="137"/>
      <c r="H98" s="139"/>
    </row>
    <row r="99" spans="1:255" s="54" customFormat="1">
      <c r="A99" s="133"/>
      <c r="B99" s="282"/>
      <c r="C99" s="134"/>
      <c r="D99" s="135"/>
      <c r="E99" s="136"/>
      <c r="F99" s="136"/>
      <c r="G99" s="137"/>
      <c r="H99" s="139"/>
    </row>
    <row r="100" spans="1:255" s="59" customFormat="1">
      <c r="A100" s="133"/>
      <c r="B100" s="134"/>
      <c r="C100" s="134"/>
      <c r="D100" s="135"/>
      <c r="E100" s="136"/>
      <c r="F100" s="136"/>
      <c r="G100" s="137"/>
      <c r="H100" s="139"/>
    </row>
    <row r="101" spans="1:255" s="35" customFormat="1">
      <c r="A101" s="133"/>
      <c r="B101" s="122"/>
      <c r="C101" s="134"/>
      <c r="D101" s="135"/>
      <c r="E101" s="136"/>
      <c r="F101" s="136"/>
      <c r="G101" s="137"/>
      <c r="H101" s="139"/>
    </row>
    <row r="102" spans="1:255" s="35" customFormat="1" ht="16">
      <c r="A102" s="133"/>
      <c r="B102" s="91"/>
      <c r="C102" s="134"/>
      <c r="D102" s="135"/>
      <c r="E102" s="136"/>
      <c r="F102" s="136"/>
      <c r="G102" s="137"/>
      <c r="H102" s="139"/>
    </row>
    <row r="103" spans="1:255" s="35" customFormat="1">
      <c r="A103" s="133"/>
      <c r="B103" s="122"/>
      <c r="C103" s="134"/>
      <c r="D103" s="135"/>
      <c r="E103" s="136"/>
      <c r="F103" s="136"/>
      <c r="G103" s="137"/>
      <c r="H103" s="139"/>
    </row>
    <row r="104" spans="1:255" s="35" customFormat="1">
      <c r="A104" s="133"/>
      <c r="B104" s="142"/>
      <c r="C104" s="134"/>
      <c r="D104" s="135"/>
      <c r="E104" s="136"/>
      <c r="F104" s="136"/>
      <c r="G104" s="137"/>
      <c r="H104" s="139"/>
    </row>
    <row r="105" spans="1:255" s="35" customFormat="1">
      <c r="A105" s="133"/>
      <c r="B105" s="142"/>
      <c r="C105" s="134"/>
      <c r="D105" s="135"/>
      <c r="E105" s="136"/>
      <c r="F105" s="136"/>
      <c r="G105" s="137"/>
      <c r="H105" s="139"/>
    </row>
    <row r="106" spans="1:255" s="35" customFormat="1">
      <c r="A106" s="133"/>
      <c r="B106" s="108"/>
      <c r="C106" s="134"/>
      <c r="D106" s="135"/>
      <c r="E106" s="136"/>
      <c r="F106" s="136"/>
      <c r="G106" s="137"/>
      <c r="H106" s="139"/>
    </row>
    <row r="107" spans="1:255" s="35" customFormat="1">
      <c r="A107" s="133"/>
      <c r="B107" s="83"/>
      <c r="C107" s="134"/>
      <c r="D107" s="64"/>
      <c r="E107" s="82"/>
      <c r="F107" s="82"/>
      <c r="G107" s="82"/>
      <c r="H107" s="139"/>
    </row>
    <row r="108" spans="1:255" s="35" customFormat="1" ht="16">
      <c r="A108" s="133"/>
      <c r="B108" s="90"/>
      <c r="C108" s="134"/>
      <c r="D108" s="64"/>
      <c r="E108" s="82"/>
      <c r="F108" s="82"/>
      <c r="G108" s="82"/>
      <c r="H108" s="139"/>
      <c r="I108" s="41"/>
      <c r="J108" s="37"/>
      <c r="K108" s="42"/>
      <c r="L108" s="38"/>
      <c r="M108" s="39"/>
      <c r="N108" s="39"/>
      <c r="O108" s="39"/>
      <c r="P108" s="40"/>
      <c r="Q108" s="43"/>
      <c r="R108" s="44"/>
      <c r="S108" s="37"/>
      <c r="T108" s="42"/>
      <c r="U108" s="38"/>
      <c r="V108" s="39"/>
      <c r="W108" s="39"/>
      <c r="X108" s="39"/>
      <c r="Y108" s="40"/>
      <c r="Z108" s="43"/>
      <c r="AA108" s="44"/>
      <c r="AB108" s="37"/>
      <c r="AC108" s="42"/>
      <c r="AD108" s="38"/>
      <c r="AE108" s="39"/>
      <c r="AF108" s="39"/>
      <c r="AG108" s="39"/>
      <c r="AH108" s="40"/>
      <c r="AI108" s="43"/>
      <c r="AJ108" s="44"/>
      <c r="AK108" s="37"/>
      <c r="AL108" s="42"/>
      <c r="AM108" s="38"/>
      <c r="AN108" s="39"/>
      <c r="AO108" s="39"/>
      <c r="AP108" s="39"/>
      <c r="AQ108" s="40"/>
      <c r="AR108" s="43"/>
      <c r="AS108" s="44"/>
      <c r="AT108" s="37"/>
      <c r="AU108" s="42"/>
      <c r="AV108" s="38"/>
      <c r="AW108" s="39"/>
      <c r="AX108" s="39"/>
      <c r="AY108" s="39"/>
      <c r="AZ108" s="40"/>
      <c r="BA108" s="43"/>
      <c r="BB108" s="44"/>
      <c r="BC108" s="37"/>
      <c r="BD108" s="42"/>
      <c r="BE108" s="38"/>
      <c r="BF108" s="39"/>
      <c r="BG108" s="39"/>
      <c r="BH108" s="39"/>
      <c r="BI108" s="40"/>
      <c r="BJ108" s="43"/>
      <c r="BK108" s="44"/>
      <c r="BL108" s="37"/>
      <c r="BM108" s="42"/>
      <c r="BN108" s="38"/>
      <c r="BO108" s="39"/>
      <c r="BP108" s="39"/>
      <c r="BQ108" s="39"/>
      <c r="BR108" s="40"/>
      <c r="BS108" s="43"/>
      <c r="BT108" s="44"/>
      <c r="BU108" s="37"/>
      <c r="BV108" s="42"/>
      <c r="BW108" s="38"/>
      <c r="BX108" s="39"/>
      <c r="BY108" s="39"/>
      <c r="BZ108" s="39"/>
      <c r="CA108" s="40"/>
      <c r="CB108" s="43"/>
      <c r="CC108" s="44"/>
      <c r="CD108" s="37"/>
      <c r="CE108" s="42"/>
      <c r="CF108" s="38"/>
      <c r="CG108" s="39"/>
      <c r="CH108" s="39"/>
      <c r="CI108" s="39"/>
      <c r="CJ108" s="40"/>
      <c r="CK108" s="43"/>
      <c r="CL108" s="44"/>
      <c r="CM108" s="37"/>
      <c r="CN108" s="42"/>
      <c r="CO108" s="38"/>
      <c r="CP108" s="39"/>
      <c r="CQ108" s="39"/>
      <c r="CR108" s="39"/>
      <c r="CS108" s="40"/>
      <c r="CT108" s="43"/>
      <c r="CU108" s="44"/>
      <c r="CV108" s="37"/>
      <c r="CW108" s="42"/>
      <c r="CX108" s="38"/>
      <c r="CY108" s="39"/>
      <c r="CZ108" s="39"/>
      <c r="DA108" s="39"/>
      <c r="DB108" s="40"/>
      <c r="DC108" s="43"/>
      <c r="DD108" s="44"/>
      <c r="DE108" s="37"/>
      <c r="DF108" s="42"/>
      <c r="DG108" s="38"/>
      <c r="DH108" s="39"/>
      <c r="DI108" s="39"/>
      <c r="DJ108" s="39"/>
      <c r="DK108" s="40"/>
      <c r="DL108" s="43"/>
      <c r="DM108" s="44"/>
      <c r="DN108" s="37"/>
      <c r="DO108" s="42"/>
      <c r="DP108" s="38"/>
      <c r="DQ108" s="39"/>
      <c r="DR108" s="39"/>
      <c r="DS108" s="39"/>
      <c r="DT108" s="40"/>
      <c r="DU108" s="43"/>
      <c r="DV108" s="44"/>
      <c r="DW108" s="37"/>
      <c r="DX108" s="42"/>
      <c r="DY108" s="38"/>
      <c r="DZ108" s="39"/>
      <c r="EA108" s="39"/>
      <c r="EB108" s="39"/>
      <c r="EC108" s="40"/>
      <c r="ED108" s="43"/>
      <c r="EE108" s="44"/>
      <c r="EF108" s="37"/>
      <c r="EG108" s="42"/>
      <c r="EH108" s="38"/>
      <c r="EI108" s="39"/>
      <c r="EJ108" s="39"/>
      <c r="EK108" s="39"/>
      <c r="EL108" s="40"/>
      <c r="EM108" s="43"/>
      <c r="EN108" s="44"/>
      <c r="EO108" s="37"/>
      <c r="EP108" s="42"/>
      <c r="EQ108" s="38"/>
      <c r="ER108" s="39"/>
      <c r="ES108" s="39"/>
      <c r="ET108" s="39"/>
      <c r="EU108" s="40"/>
      <c r="EV108" s="43"/>
      <c r="EW108" s="44"/>
      <c r="EX108" s="37"/>
      <c r="EY108" s="42"/>
      <c r="EZ108" s="38"/>
      <c r="FA108" s="39"/>
      <c r="FB108" s="39"/>
      <c r="FC108" s="39"/>
      <c r="FD108" s="40"/>
      <c r="FE108" s="43"/>
      <c r="FF108" s="44"/>
      <c r="FG108" s="37"/>
      <c r="FH108" s="42"/>
      <c r="FI108" s="38"/>
      <c r="FJ108" s="39"/>
      <c r="FK108" s="39"/>
      <c r="FL108" s="39"/>
      <c r="FM108" s="40"/>
      <c r="FN108" s="43"/>
      <c r="FO108" s="44"/>
      <c r="FP108" s="37"/>
      <c r="FQ108" s="42"/>
      <c r="FR108" s="38"/>
      <c r="FS108" s="39"/>
      <c r="FT108" s="39"/>
      <c r="FU108" s="39"/>
      <c r="FV108" s="40"/>
      <c r="FW108" s="43"/>
      <c r="FX108" s="44"/>
      <c r="FY108" s="37"/>
      <c r="FZ108" s="42"/>
      <c r="GA108" s="38"/>
      <c r="GB108" s="39"/>
      <c r="GC108" s="39"/>
      <c r="GD108" s="39"/>
      <c r="GE108" s="40"/>
      <c r="GF108" s="43"/>
      <c r="GG108" s="44"/>
      <c r="GH108" s="37"/>
      <c r="GI108" s="42"/>
      <c r="GJ108" s="38"/>
      <c r="GK108" s="39"/>
      <c r="GL108" s="39"/>
      <c r="GM108" s="39"/>
      <c r="GN108" s="40"/>
      <c r="GO108" s="43"/>
      <c r="GP108" s="44"/>
      <c r="GQ108" s="37"/>
      <c r="GR108" s="42"/>
      <c r="GS108" s="38"/>
      <c r="GT108" s="39"/>
      <c r="GU108" s="39"/>
      <c r="GV108" s="39"/>
      <c r="GW108" s="40"/>
      <c r="GX108" s="43"/>
      <c r="GY108" s="44"/>
      <c r="GZ108" s="37"/>
      <c r="HA108" s="42"/>
      <c r="HB108" s="38"/>
      <c r="HC108" s="39"/>
      <c r="HD108" s="39"/>
      <c r="HE108" s="39"/>
      <c r="HF108" s="40"/>
      <c r="HG108" s="43"/>
      <c r="HH108" s="44"/>
      <c r="HI108" s="37"/>
      <c r="HJ108" s="42"/>
      <c r="HK108" s="38"/>
      <c r="HL108" s="39"/>
      <c r="HM108" s="39"/>
      <c r="HN108" s="39"/>
      <c r="HO108" s="40"/>
      <c r="HP108" s="43"/>
      <c r="HQ108" s="44"/>
      <c r="HR108" s="37"/>
      <c r="HS108" s="42"/>
      <c r="HT108" s="38"/>
      <c r="HU108" s="39"/>
      <c r="HV108" s="39"/>
      <c r="HW108" s="39"/>
      <c r="HX108" s="40"/>
      <c r="HY108" s="43"/>
      <c r="HZ108" s="44"/>
      <c r="IA108" s="37"/>
      <c r="IB108" s="42"/>
      <c r="IC108" s="38"/>
      <c r="ID108" s="39"/>
      <c r="IE108" s="39"/>
      <c r="IF108" s="39"/>
      <c r="IG108" s="40"/>
      <c r="IH108" s="43"/>
      <c r="II108" s="44"/>
      <c r="IJ108" s="37"/>
      <c r="IK108" s="42"/>
      <c r="IL108" s="38"/>
      <c r="IM108" s="39"/>
      <c r="IN108" s="39"/>
      <c r="IO108" s="39"/>
      <c r="IP108" s="40"/>
      <c r="IQ108" s="43"/>
      <c r="IR108" s="44"/>
      <c r="IS108" s="37"/>
      <c r="IT108" s="42"/>
      <c r="IU108" s="38"/>
    </row>
    <row r="109" spans="1:255" s="35" customFormat="1" ht="16">
      <c r="A109" s="133"/>
      <c r="B109" s="89"/>
      <c r="C109" s="134"/>
      <c r="D109" s="144"/>
      <c r="E109" s="145"/>
      <c r="F109" s="145"/>
      <c r="G109" s="145"/>
      <c r="H109" s="139"/>
      <c r="I109" s="45"/>
      <c r="J109" s="46"/>
      <c r="K109" s="47"/>
      <c r="L109" s="48"/>
      <c r="M109" s="49"/>
      <c r="N109" s="49"/>
      <c r="O109" s="49"/>
      <c r="P109" s="50"/>
      <c r="Q109" s="51"/>
      <c r="R109" s="45"/>
      <c r="S109" s="46"/>
      <c r="T109" s="47"/>
      <c r="U109" s="48"/>
      <c r="V109" s="49"/>
      <c r="W109" s="49"/>
      <c r="X109" s="49"/>
      <c r="Y109" s="50"/>
      <c r="Z109" s="51"/>
      <c r="AA109" s="45"/>
      <c r="AB109" s="46"/>
      <c r="AC109" s="47"/>
      <c r="AD109" s="48"/>
      <c r="AE109" s="49"/>
      <c r="AF109" s="49"/>
      <c r="AG109" s="49"/>
      <c r="AH109" s="50"/>
      <c r="AI109" s="51"/>
      <c r="AJ109" s="45"/>
      <c r="AK109" s="46"/>
      <c r="AL109" s="47"/>
      <c r="AM109" s="48"/>
      <c r="AN109" s="49"/>
      <c r="AO109" s="49"/>
      <c r="AP109" s="49"/>
      <c r="AQ109" s="50"/>
      <c r="AR109" s="51"/>
      <c r="AS109" s="45"/>
      <c r="AT109" s="46"/>
      <c r="AU109" s="47"/>
      <c r="AV109" s="48"/>
      <c r="AW109" s="49"/>
      <c r="AX109" s="49"/>
      <c r="AY109" s="49"/>
      <c r="AZ109" s="50"/>
      <c r="BA109" s="51"/>
      <c r="BB109" s="45"/>
      <c r="BC109" s="46"/>
      <c r="BD109" s="47"/>
      <c r="BE109" s="48"/>
      <c r="BF109" s="49"/>
      <c r="BG109" s="49"/>
      <c r="BH109" s="49"/>
      <c r="BI109" s="50"/>
      <c r="BJ109" s="51"/>
      <c r="BK109" s="45"/>
      <c r="BL109" s="46"/>
      <c r="BM109" s="47"/>
      <c r="BN109" s="48"/>
      <c r="BO109" s="49"/>
      <c r="BP109" s="49"/>
      <c r="BQ109" s="49"/>
      <c r="BR109" s="50"/>
      <c r="BS109" s="51"/>
      <c r="BT109" s="45"/>
      <c r="BU109" s="46"/>
      <c r="BV109" s="47"/>
      <c r="BW109" s="48"/>
      <c r="BX109" s="49"/>
      <c r="BY109" s="49"/>
      <c r="BZ109" s="49"/>
      <c r="CA109" s="50"/>
      <c r="CB109" s="51"/>
      <c r="CC109" s="45"/>
      <c r="CD109" s="46"/>
      <c r="CE109" s="47"/>
      <c r="CF109" s="48"/>
      <c r="CG109" s="49"/>
      <c r="CH109" s="49"/>
      <c r="CI109" s="49"/>
      <c r="CJ109" s="50"/>
      <c r="CK109" s="51"/>
      <c r="CL109" s="45"/>
      <c r="CM109" s="46"/>
      <c r="CN109" s="47"/>
      <c r="CO109" s="48"/>
      <c r="CP109" s="49"/>
      <c r="CQ109" s="49"/>
      <c r="CR109" s="49"/>
      <c r="CS109" s="50"/>
      <c r="CT109" s="51"/>
      <c r="CU109" s="45"/>
      <c r="CV109" s="46"/>
      <c r="CW109" s="47"/>
      <c r="CX109" s="48"/>
      <c r="CY109" s="49"/>
      <c r="CZ109" s="49"/>
      <c r="DA109" s="49"/>
      <c r="DB109" s="50"/>
      <c r="DC109" s="51"/>
      <c r="DD109" s="45"/>
      <c r="DE109" s="46"/>
      <c r="DF109" s="47"/>
      <c r="DG109" s="48"/>
      <c r="DH109" s="49"/>
      <c r="DI109" s="49"/>
      <c r="DJ109" s="49"/>
      <c r="DK109" s="50"/>
      <c r="DL109" s="51"/>
      <c r="DM109" s="45"/>
      <c r="DN109" s="46"/>
      <c r="DO109" s="47"/>
      <c r="DP109" s="48"/>
      <c r="DQ109" s="49"/>
      <c r="DR109" s="49"/>
      <c r="DS109" s="49"/>
      <c r="DT109" s="50"/>
      <c r="DU109" s="51"/>
      <c r="DV109" s="45"/>
      <c r="DW109" s="46"/>
      <c r="DX109" s="47"/>
      <c r="DY109" s="48"/>
      <c r="DZ109" s="49"/>
      <c r="EA109" s="49"/>
      <c r="EB109" s="49"/>
      <c r="EC109" s="50"/>
      <c r="ED109" s="51"/>
      <c r="EE109" s="45"/>
      <c r="EF109" s="46"/>
      <c r="EG109" s="47"/>
      <c r="EH109" s="48"/>
      <c r="EI109" s="49"/>
      <c r="EJ109" s="49"/>
      <c r="EK109" s="49"/>
      <c r="EL109" s="50"/>
      <c r="EM109" s="51"/>
      <c r="EN109" s="45"/>
      <c r="EO109" s="46"/>
      <c r="EP109" s="47"/>
      <c r="EQ109" s="48"/>
      <c r="ER109" s="49"/>
      <c r="ES109" s="49"/>
      <c r="ET109" s="49"/>
      <c r="EU109" s="50"/>
      <c r="EV109" s="51"/>
      <c r="EW109" s="45"/>
      <c r="EX109" s="46"/>
      <c r="EY109" s="47"/>
      <c r="EZ109" s="48"/>
      <c r="FA109" s="49"/>
      <c r="FB109" s="49"/>
      <c r="FC109" s="49"/>
      <c r="FD109" s="50"/>
      <c r="FE109" s="51"/>
      <c r="FF109" s="45"/>
      <c r="FG109" s="46"/>
      <c r="FH109" s="47"/>
      <c r="FI109" s="48"/>
      <c r="FJ109" s="49"/>
      <c r="FK109" s="49"/>
      <c r="FL109" s="49"/>
      <c r="FM109" s="50"/>
      <c r="FN109" s="51"/>
      <c r="FO109" s="45"/>
      <c r="FP109" s="46"/>
      <c r="FQ109" s="47"/>
      <c r="FR109" s="48"/>
      <c r="FS109" s="49"/>
      <c r="FT109" s="49"/>
      <c r="FU109" s="49"/>
      <c r="FV109" s="50"/>
      <c r="FW109" s="51"/>
      <c r="FX109" s="45"/>
      <c r="FY109" s="46"/>
      <c r="FZ109" s="47"/>
      <c r="GA109" s="48"/>
      <c r="GB109" s="49"/>
      <c r="GC109" s="49"/>
      <c r="GD109" s="49"/>
      <c r="GE109" s="50"/>
      <c r="GF109" s="51"/>
      <c r="GG109" s="45"/>
      <c r="GH109" s="46"/>
      <c r="GI109" s="47"/>
      <c r="GJ109" s="48"/>
      <c r="GK109" s="49"/>
      <c r="GL109" s="49"/>
      <c r="GM109" s="49"/>
      <c r="GN109" s="50"/>
      <c r="GO109" s="51"/>
      <c r="GP109" s="45"/>
      <c r="GQ109" s="46"/>
      <c r="GR109" s="47"/>
      <c r="GS109" s="48"/>
      <c r="GT109" s="49"/>
      <c r="GU109" s="49"/>
      <c r="GV109" s="49"/>
      <c r="GW109" s="50"/>
      <c r="GX109" s="51"/>
      <c r="GY109" s="45"/>
      <c r="GZ109" s="46"/>
      <c r="HA109" s="47"/>
      <c r="HB109" s="48"/>
      <c r="HC109" s="49"/>
      <c r="HD109" s="49"/>
      <c r="HE109" s="49"/>
      <c r="HF109" s="50"/>
      <c r="HG109" s="51"/>
      <c r="HH109" s="45"/>
      <c r="HI109" s="46"/>
      <c r="HJ109" s="47"/>
      <c r="HK109" s="48"/>
      <c r="HL109" s="49"/>
      <c r="HM109" s="49"/>
      <c r="HN109" s="49"/>
      <c r="HO109" s="50"/>
      <c r="HP109" s="51"/>
      <c r="HQ109" s="45"/>
      <c r="HR109" s="46"/>
      <c r="HS109" s="47"/>
      <c r="HT109" s="48"/>
      <c r="HU109" s="49"/>
      <c r="HV109" s="49"/>
      <c r="HW109" s="49"/>
      <c r="HX109" s="50"/>
      <c r="HY109" s="51"/>
      <c r="HZ109" s="45"/>
      <c r="IA109" s="46"/>
      <c r="IB109" s="47"/>
      <c r="IC109" s="48"/>
      <c r="ID109" s="49"/>
      <c r="IE109" s="49"/>
      <c r="IF109" s="49"/>
      <c r="IG109" s="50"/>
      <c r="IH109" s="51"/>
      <c r="II109" s="45"/>
      <c r="IJ109" s="46"/>
      <c r="IK109" s="47"/>
      <c r="IL109" s="48"/>
      <c r="IM109" s="49"/>
      <c r="IN109" s="49"/>
      <c r="IO109" s="49"/>
      <c r="IP109" s="50"/>
      <c r="IQ109" s="51"/>
      <c r="IR109" s="45"/>
      <c r="IS109" s="46"/>
      <c r="IT109" s="47"/>
      <c r="IU109" s="48"/>
    </row>
    <row r="110" spans="1:255" s="35" customFormat="1">
      <c r="A110" s="133"/>
      <c r="B110" s="108"/>
      <c r="C110" s="134"/>
      <c r="D110" s="135"/>
      <c r="E110" s="136"/>
      <c r="F110" s="136"/>
      <c r="G110" s="137"/>
      <c r="H110" s="139"/>
    </row>
    <row r="111" spans="1:255" s="35" customFormat="1">
      <c r="A111" s="276"/>
      <c r="B111" s="277"/>
      <c r="C111" s="278"/>
      <c r="D111" s="279"/>
      <c r="E111" s="280"/>
      <c r="F111" s="280"/>
      <c r="G111" s="281"/>
      <c r="H111" s="147"/>
    </row>
    <row r="112" spans="1:255" s="35" customFormat="1">
      <c r="A112" s="298"/>
      <c r="B112" s="299"/>
      <c r="C112" s="300" t="s">
        <v>10</v>
      </c>
      <c r="D112" s="301"/>
      <c r="E112" s="302">
        <f>SUM(E98:E111)</f>
        <v>0</v>
      </c>
      <c r="F112" s="302">
        <f>SUM(F98:F111)</f>
        <v>0</v>
      </c>
      <c r="G112" s="302">
        <f>SUM(G98:G111)</f>
        <v>0</v>
      </c>
      <c r="H112" s="303"/>
    </row>
    <row r="113" spans="1:8" s="35" customFormat="1">
      <c r="A113" s="450" t="s">
        <v>31</v>
      </c>
      <c r="B113" s="452"/>
      <c r="C113" s="452"/>
      <c r="D113" s="452"/>
      <c r="E113" s="452"/>
      <c r="F113" s="452"/>
      <c r="G113" s="452"/>
      <c r="H113" s="453"/>
    </row>
    <row r="114" spans="1:8" s="59" customFormat="1">
      <c r="A114" s="133"/>
      <c r="B114" s="108"/>
      <c r="C114" s="134"/>
      <c r="D114" s="135"/>
      <c r="E114" s="136"/>
      <c r="F114" s="136"/>
      <c r="G114" s="137"/>
      <c r="H114" s="139"/>
    </row>
    <row r="115" spans="1:8" s="35" customFormat="1">
      <c r="A115" s="133"/>
      <c r="B115" s="83"/>
      <c r="C115" s="134"/>
      <c r="D115" s="135"/>
      <c r="E115" s="136"/>
      <c r="F115" s="136"/>
      <c r="G115" s="137"/>
      <c r="H115" s="139"/>
    </row>
    <row r="116" spans="1:8" s="54" customFormat="1">
      <c r="A116" s="133"/>
      <c r="B116" s="66"/>
      <c r="C116" s="134"/>
      <c r="D116" s="135"/>
      <c r="E116" s="136"/>
      <c r="F116" s="136"/>
      <c r="G116" s="137"/>
      <c r="H116" s="139"/>
    </row>
    <row r="117" spans="1:8" s="54" customFormat="1" ht="16">
      <c r="A117" s="133"/>
      <c r="B117" s="90"/>
      <c r="C117" s="134"/>
      <c r="D117" s="135"/>
      <c r="E117" s="136"/>
      <c r="F117" s="136"/>
      <c r="G117" s="137"/>
      <c r="H117" s="139"/>
    </row>
    <row r="118" spans="1:8" s="54" customFormat="1">
      <c r="A118" s="133"/>
      <c r="B118" s="83"/>
      <c r="C118" s="134"/>
      <c r="D118" s="135"/>
      <c r="E118" s="136"/>
      <c r="F118" s="136"/>
      <c r="G118" s="137"/>
      <c r="H118" s="139"/>
    </row>
    <row r="119" spans="1:8" s="54" customFormat="1" ht="16">
      <c r="A119" s="133"/>
      <c r="B119" s="90"/>
      <c r="C119" s="134"/>
      <c r="D119" s="135"/>
      <c r="E119" s="136"/>
      <c r="F119" s="136"/>
      <c r="G119" s="137"/>
      <c r="H119" s="139"/>
    </row>
    <row r="120" spans="1:8" s="59" customFormat="1">
      <c r="A120" s="133"/>
      <c r="B120" s="108"/>
      <c r="C120" s="134"/>
      <c r="D120" s="135"/>
      <c r="E120" s="136"/>
      <c r="F120" s="136"/>
      <c r="G120" s="137"/>
      <c r="H120" s="139"/>
    </row>
    <row r="121" spans="1:8" s="54" customFormat="1">
      <c r="A121" s="133"/>
      <c r="B121" s="83"/>
      <c r="C121" s="134"/>
      <c r="D121" s="135"/>
      <c r="E121" s="136"/>
      <c r="F121" s="136"/>
      <c r="G121" s="137"/>
      <c r="H121" s="139"/>
    </row>
    <row r="122" spans="1:8" s="35" customFormat="1" ht="15" customHeight="1">
      <c r="A122" s="133"/>
      <c r="B122" s="90"/>
      <c r="C122" s="134"/>
      <c r="D122" s="64"/>
      <c r="E122" s="82"/>
      <c r="F122" s="82"/>
      <c r="G122" s="82"/>
      <c r="H122" s="139"/>
    </row>
    <row r="123" spans="1:8" s="35" customFormat="1">
      <c r="A123" s="148"/>
      <c r="B123" s="83"/>
      <c r="C123" s="149"/>
      <c r="D123" s="65"/>
      <c r="E123" s="93"/>
      <c r="F123" s="93"/>
      <c r="G123" s="93"/>
      <c r="H123" s="150"/>
    </row>
    <row r="124" spans="1:8" s="35" customFormat="1">
      <c r="A124" s="84"/>
      <c r="B124" s="83"/>
      <c r="C124" s="66"/>
      <c r="D124" s="64"/>
      <c r="E124" s="82"/>
      <c r="F124" s="82"/>
      <c r="G124" s="82"/>
      <c r="H124" s="151"/>
    </row>
    <row r="125" spans="1:8" s="35" customFormat="1" ht="15" customHeight="1">
      <c r="A125" s="84"/>
      <c r="B125" s="83"/>
      <c r="C125" s="66"/>
      <c r="D125" s="64"/>
      <c r="E125" s="82"/>
      <c r="F125" s="82"/>
      <c r="G125" s="82"/>
      <c r="H125" s="139"/>
    </row>
    <row r="126" spans="1:8" s="35" customFormat="1">
      <c r="A126" s="152"/>
      <c r="B126" s="83"/>
      <c r="C126" s="142"/>
      <c r="D126" s="153"/>
      <c r="E126" s="154"/>
      <c r="F126" s="154"/>
      <c r="G126" s="155"/>
      <c r="H126" s="157"/>
    </row>
    <row r="127" spans="1:8" s="35" customFormat="1">
      <c r="A127" s="152"/>
      <c r="B127" s="158"/>
      <c r="C127" s="142"/>
      <c r="D127" s="153"/>
      <c r="E127" s="154"/>
      <c r="F127" s="154"/>
      <c r="G127" s="155"/>
      <c r="H127" s="157"/>
    </row>
    <row r="128" spans="1:8" s="35" customFormat="1">
      <c r="A128" s="152"/>
      <c r="B128" s="83"/>
      <c r="C128" s="142"/>
      <c r="D128" s="153"/>
      <c r="E128" s="154"/>
      <c r="F128" s="154"/>
      <c r="G128" s="155"/>
      <c r="H128" s="157"/>
    </row>
    <row r="129" spans="1:8" s="35" customFormat="1">
      <c r="A129" s="152"/>
      <c r="B129" s="158"/>
      <c r="C129" s="142"/>
      <c r="D129" s="153"/>
      <c r="E129" s="154"/>
      <c r="F129" s="154"/>
      <c r="G129" s="155"/>
      <c r="H129" s="157"/>
    </row>
    <row r="130" spans="1:8" s="54" customFormat="1">
      <c r="A130" s="295"/>
      <c r="B130" s="296"/>
      <c r="C130" s="164" t="s">
        <v>10</v>
      </c>
      <c r="D130" s="165"/>
      <c r="E130" s="166">
        <f>SUM(E114:E129)</f>
        <v>0</v>
      </c>
      <c r="F130" s="166">
        <f>SUM(F114:F129)</f>
        <v>0</v>
      </c>
      <c r="G130" s="166">
        <f>SUM(G114:G128)</f>
        <v>0</v>
      </c>
      <c r="H130" s="297"/>
    </row>
    <row r="131" spans="1:8" s="35" customFormat="1">
      <c r="A131" s="450" t="s">
        <v>67</v>
      </c>
      <c r="B131" s="450"/>
      <c r="C131" s="450"/>
      <c r="D131" s="450"/>
      <c r="E131" s="450"/>
      <c r="F131" s="450"/>
      <c r="G131" s="450"/>
      <c r="H131" s="451"/>
    </row>
    <row r="132" spans="1:8" s="35" customFormat="1">
      <c r="A132" s="96"/>
      <c r="B132" s="97"/>
      <c r="C132" s="66"/>
      <c r="D132" s="86"/>
      <c r="E132" s="82"/>
      <c r="F132" s="82"/>
      <c r="G132" s="68"/>
      <c r="H132" s="67"/>
    </row>
    <row r="133" spans="1:8" s="59" customFormat="1">
      <c r="A133" s="96"/>
      <c r="B133" s="97"/>
      <c r="C133" s="66"/>
      <c r="D133" s="86"/>
      <c r="E133" s="82"/>
      <c r="F133" s="82"/>
      <c r="G133" s="68"/>
      <c r="H133" s="67"/>
    </row>
    <row r="134" spans="1:8" s="54" customFormat="1">
      <c r="A134" s="159"/>
      <c r="B134" s="126"/>
      <c r="C134" s="127"/>
      <c r="D134" s="128"/>
      <c r="E134" s="129"/>
      <c r="F134" s="129"/>
      <c r="G134" s="130"/>
      <c r="H134" s="160"/>
    </row>
    <row r="135" spans="1:8" s="54" customFormat="1">
      <c r="A135" s="96"/>
      <c r="B135" s="97"/>
      <c r="C135" s="66"/>
      <c r="D135" s="86"/>
      <c r="E135" s="82"/>
      <c r="F135" s="82"/>
      <c r="G135" s="68"/>
      <c r="H135" s="67"/>
    </row>
    <row r="136" spans="1:8" s="35" customFormat="1">
      <c r="A136" s="96"/>
      <c r="B136" s="66"/>
      <c r="C136" s="66"/>
      <c r="D136" s="86"/>
      <c r="E136" s="82"/>
      <c r="F136" s="82"/>
      <c r="G136" s="68"/>
      <c r="H136" s="67"/>
    </row>
    <row r="137" spans="1:8" s="35" customFormat="1">
      <c r="A137" s="96"/>
      <c r="B137" s="66"/>
      <c r="C137" s="66"/>
      <c r="D137" s="86"/>
      <c r="E137" s="82"/>
      <c r="F137" s="82"/>
      <c r="G137" s="68"/>
      <c r="H137" s="67"/>
    </row>
    <row r="138" spans="1:8" s="35" customFormat="1">
      <c r="A138" s="96"/>
      <c r="B138" s="66"/>
      <c r="C138" s="66"/>
      <c r="D138" s="86"/>
      <c r="E138" s="82"/>
      <c r="F138" s="82"/>
      <c r="G138" s="68"/>
      <c r="H138" s="67"/>
    </row>
    <row r="139" spans="1:8" s="35" customFormat="1">
      <c r="A139" s="96"/>
      <c r="B139" s="97"/>
      <c r="C139" s="66"/>
      <c r="D139" s="86"/>
      <c r="E139" s="82"/>
      <c r="F139" s="82"/>
      <c r="G139" s="68"/>
      <c r="H139" s="67"/>
    </row>
    <row r="140" spans="1:8" s="35" customFormat="1">
      <c r="A140" s="96"/>
      <c r="B140" s="97"/>
      <c r="C140" s="66"/>
      <c r="D140" s="86"/>
      <c r="E140" s="82"/>
      <c r="F140" s="82"/>
      <c r="G140" s="68"/>
      <c r="H140" s="67"/>
    </row>
    <row r="141" spans="1:8" s="35" customFormat="1">
      <c r="A141" s="96"/>
      <c r="B141" s="97"/>
      <c r="C141" s="66"/>
      <c r="D141" s="86"/>
      <c r="E141" s="82"/>
      <c r="F141" s="82"/>
      <c r="G141" s="68"/>
      <c r="H141" s="67"/>
    </row>
    <row r="142" spans="1:8" s="35" customFormat="1">
      <c r="A142" s="96"/>
      <c r="B142" s="97"/>
      <c r="C142" s="66"/>
      <c r="D142" s="86"/>
      <c r="E142" s="82"/>
      <c r="F142" s="82"/>
      <c r="G142" s="68"/>
      <c r="H142" s="67"/>
    </row>
    <row r="143" spans="1:8" s="35" customFormat="1">
      <c r="A143" s="96"/>
      <c r="B143" s="97"/>
      <c r="C143" s="66"/>
      <c r="D143" s="86"/>
      <c r="E143" s="82"/>
      <c r="F143" s="82"/>
      <c r="G143" s="68"/>
      <c r="H143" s="67"/>
    </row>
    <row r="144" spans="1:8" s="35" customFormat="1">
      <c r="A144" s="96"/>
      <c r="B144" s="97"/>
      <c r="C144" s="66"/>
      <c r="D144" s="86"/>
      <c r="E144" s="82"/>
      <c r="F144" s="82"/>
      <c r="G144" s="68"/>
      <c r="H144" s="67"/>
    </row>
    <row r="145" spans="1:8" s="35" customFormat="1">
      <c r="A145" s="161"/>
      <c r="B145" s="162"/>
      <c r="C145" s="163"/>
      <c r="D145" s="92"/>
      <c r="E145" s="93"/>
      <c r="F145" s="93"/>
      <c r="G145" s="72"/>
      <c r="H145" s="95"/>
    </row>
    <row r="146" spans="1:8" s="35" customFormat="1">
      <c r="A146" s="161"/>
      <c r="B146" s="162"/>
      <c r="C146" s="163"/>
      <c r="D146" s="92"/>
      <c r="E146" s="93"/>
      <c r="F146" s="93"/>
      <c r="G146" s="72"/>
      <c r="H146" s="95"/>
    </row>
    <row r="147" spans="1:8" s="35" customFormat="1">
      <c r="A147" s="161"/>
      <c r="B147" s="97"/>
      <c r="C147" s="163"/>
      <c r="D147" s="92"/>
      <c r="E147" s="93"/>
      <c r="F147" s="93"/>
      <c r="G147" s="72"/>
      <c r="H147" s="95"/>
    </row>
    <row r="148" spans="1:8" s="35" customFormat="1">
      <c r="A148" s="161"/>
      <c r="B148" s="162"/>
      <c r="C148" s="163"/>
      <c r="D148" s="92"/>
      <c r="E148" s="93"/>
      <c r="F148" s="93"/>
      <c r="G148" s="72"/>
      <c r="H148" s="95"/>
    </row>
    <row r="149" spans="1:8" s="35" customFormat="1">
      <c r="A149" s="161"/>
      <c r="B149" s="162"/>
      <c r="C149" s="163"/>
      <c r="D149" s="92"/>
      <c r="E149" s="93"/>
      <c r="F149" s="93"/>
      <c r="G149" s="72"/>
      <c r="H149" s="95"/>
    </row>
    <row r="150" spans="1:8" s="35" customFormat="1">
      <c r="A150" s="161"/>
      <c r="B150" s="162"/>
      <c r="C150" s="163"/>
      <c r="D150" s="92"/>
      <c r="E150" s="93"/>
      <c r="F150" s="93"/>
      <c r="G150" s="72"/>
      <c r="H150" s="95"/>
    </row>
    <row r="151" spans="1:8" s="35" customFormat="1">
      <c r="A151" s="161"/>
      <c r="B151" s="162"/>
      <c r="C151" s="163"/>
      <c r="D151" s="92"/>
      <c r="E151" s="93"/>
      <c r="F151" s="93"/>
      <c r="G151" s="72"/>
      <c r="H151" s="95"/>
    </row>
    <row r="152" spans="1:8" s="35" customFormat="1">
      <c r="A152" s="161"/>
      <c r="B152" s="162"/>
      <c r="C152" s="163"/>
      <c r="D152" s="92"/>
      <c r="E152" s="93"/>
      <c r="F152" s="93"/>
      <c r="G152" s="72"/>
      <c r="H152" s="95"/>
    </row>
    <row r="153" spans="1:8" s="35" customFormat="1">
      <c r="A153" s="161"/>
      <c r="B153" s="97"/>
      <c r="C153" s="163"/>
      <c r="D153" s="92"/>
      <c r="E153" s="93"/>
      <c r="F153" s="93"/>
      <c r="G153" s="72"/>
      <c r="H153" s="95"/>
    </row>
    <row r="154" spans="1:8" s="35" customFormat="1" ht="16">
      <c r="A154" s="161"/>
      <c r="B154" s="91"/>
      <c r="C154" s="163"/>
      <c r="D154" s="92"/>
      <c r="E154" s="93"/>
      <c r="F154" s="93"/>
      <c r="G154" s="72"/>
      <c r="H154" s="95"/>
    </row>
    <row r="155" spans="1:8" s="35" customFormat="1">
      <c r="A155" s="161"/>
      <c r="B155" s="97"/>
      <c r="C155" s="163"/>
      <c r="D155" s="92"/>
      <c r="E155" s="93"/>
      <c r="F155" s="93"/>
      <c r="G155" s="72"/>
      <c r="H155" s="95"/>
    </row>
    <row r="156" spans="1:8" s="35" customFormat="1">
      <c r="A156" s="293"/>
      <c r="B156" s="284"/>
      <c r="C156" s="289" t="s">
        <v>10</v>
      </c>
      <c r="D156" s="290"/>
      <c r="E156" s="291">
        <f>SUM(E132:E155)</f>
        <v>0</v>
      </c>
      <c r="F156" s="291">
        <f>SUM(F132:F144)</f>
        <v>0</v>
      </c>
      <c r="G156" s="291">
        <f>SUM(G132:G144)</f>
        <v>0</v>
      </c>
      <c r="H156" s="294"/>
    </row>
    <row r="157" spans="1:8" s="35" customFormat="1">
      <c r="A157" s="450" t="s">
        <v>66</v>
      </c>
      <c r="B157" s="450"/>
      <c r="C157" s="450"/>
      <c r="D157" s="450"/>
      <c r="E157" s="450"/>
      <c r="F157" s="450"/>
      <c r="G157" s="450"/>
      <c r="H157" s="451"/>
    </row>
    <row r="158" spans="1:8" s="54" customFormat="1">
      <c r="A158" s="125"/>
      <c r="B158" s="126"/>
      <c r="C158" s="127"/>
      <c r="D158" s="128"/>
      <c r="E158" s="129"/>
      <c r="F158" s="129"/>
      <c r="G158" s="130"/>
      <c r="H158" s="132"/>
    </row>
    <row r="159" spans="1:8" s="54" customFormat="1" ht="29" customHeight="1">
      <c r="A159" s="125"/>
      <c r="B159" s="126"/>
      <c r="C159" s="127"/>
      <c r="D159" s="128"/>
      <c r="E159" s="129"/>
      <c r="F159" s="129"/>
      <c r="G159" s="130"/>
      <c r="H159" s="132"/>
    </row>
    <row r="160" spans="1:8" s="54" customFormat="1">
      <c r="A160" s="84"/>
      <c r="B160" s="97"/>
      <c r="C160" s="66"/>
      <c r="D160" s="86"/>
      <c r="E160" s="82"/>
      <c r="F160" s="129"/>
      <c r="G160" s="130"/>
      <c r="H160" s="85"/>
    </row>
    <row r="161" spans="1:8" s="54" customFormat="1">
      <c r="A161" s="84"/>
      <c r="B161" s="124"/>
      <c r="C161" s="66"/>
      <c r="D161" s="86"/>
      <c r="E161" s="82"/>
      <c r="F161" s="129"/>
      <c r="G161" s="130"/>
      <c r="H161" s="85"/>
    </row>
    <row r="162" spans="1:8" s="35" customFormat="1">
      <c r="A162" s="84"/>
      <c r="B162" s="69"/>
      <c r="C162" s="66"/>
      <c r="D162" s="86"/>
      <c r="E162" s="82"/>
      <c r="F162" s="82"/>
      <c r="G162" s="68"/>
      <c r="H162" s="85"/>
    </row>
    <row r="163" spans="1:8" s="35" customFormat="1">
      <c r="A163" s="84"/>
      <c r="B163" s="69"/>
      <c r="C163" s="66"/>
      <c r="D163" s="86"/>
      <c r="E163" s="82"/>
      <c r="F163" s="82"/>
      <c r="G163" s="68"/>
      <c r="H163" s="85"/>
    </row>
    <row r="164" spans="1:8" s="35" customFormat="1">
      <c r="A164" s="84"/>
      <c r="B164" s="66"/>
      <c r="C164" s="66"/>
      <c r="D164" s="86"/>
      <c r="E164" s="82"/>
      <c r="F164" s="82"/>
      <c r="G164" s="68"/>
      <c r="H164" s="85"/>
    </row>
    <row r="165" spans="1:8" s="35" customFormat="1" ht="16">
      <c r="A165" s="84"/>
      <c r="B165" s="89"/>
      <c r="C165" s="66"/>
      <c r="D165" s="86"/>
      <c r="E165" s="82"/>
      <c r="F165" s="82"/>
      <c r="G165" s="68"/>
      <c r="H165" s="85"/>
    </row>
    <row r="166" spans="1:8" s="35" customFormat="1" ht="16">
      <c r="A166" s="84"/>
      <c r="B166" s="89"/>
      <c r="C166" s="66"/>
      <c r="D166" s="86"/>
      <c r="E166" s="82"/>
      <c r="F166" s="82"/>
      <c r="G166" s="68"/>
      <c r="H166" s="85"/>
    </row>
    <row r="167" spans="1:8" s="35" customFormat="1">
      <c r="A167" s="84"/>
      <c r="B167" s="97"/>
      <c r="C167" s="66"/>
      <c r="D167" s="86"/>
      <c r="E167" s="82"/>
      <c r="F167" s="82"/>
      <c r="G167" s="68"/>
      <c r="H167" s="85"/>
    </row>
    <row r="168" spans="1:8" s="35" customFormat="1">
      <c r="A168" s="84"/>
      <c r="B168" s="69"/>
      <c r="C168" s="66"/>
      <c r="D168" s="86"/>
      <c r="E168" s="82"/>
      <c r="F168" s="82"/>
      <c r="G168" s="68"/>
      <c r="H168" s="85"/>
    </row>
    <row r="169" spans="1:8" s="35" customFormat="1">
      <c r="A169" s="84"/>
      <c r="B169" s="66"/>
      <c r="C169" s="66"/>
      <c r="D169" s="86"/>
      <c r="E169" s="82"/>
      <c r="F169" s="82"/>
      <c r="G169" s="68"/>
      <c r="H169" s="85"/>
    </row>
    <row r="170" spans="1:8" s="35" customFormat="1" ht="28" customHeight="1">
      <c r="A170" s="84"/>
      <c r="B170" s="124"/>
      <c r="C170" s="66"/>
      <c r="D170" s="86"/>
      <c r="E170" s="82"/>
      <c r="F170" s="82"/>
      <c r="G170" s="68"/>
      <c r="H170" s="85"/>
    </row>
    <row r="171" spans="1:8" s="35" customFormat="1">
      <c r="A171" s="84"/>
      <c r="B171" s="97"/>
      <c r="C171" s="66"/>
      <c r="D171" s="86"/>
      <c r="E171" s="82"/>
      <c r="F171" s="82"/>
      <c r="G171" s="68"/>
      <c r="H171" s="85"/>
    </row>
    <row r="172" spans="1:8" s="35" customFormat="1">
      <c r="A172" s="288"/>
      <c r="B172" s="284"/>
      <c r="C172" s="289" t="s">
        <v>10</v>
      </c>
      <c r="D172" s="290"/>
      <c r="E172" s="291">
        <f>SUM(E158:E171)</f>
        <v>0</v>
      </c>
      <c r="F172" s="291">
        <f t="shared" ref="F172:G172" si="0">SUM(F158:F171)</f>
        <v>0</v>
      </c>
      <c r="G172" s="291">
        <f t="shared" si="0"/>
        <v>0</v>
      </c>
      <c r="H172" s="292"/>
    </row>
    <row r="173" spans="1:8" s="35" customFormat="1">
      <c r="A173" s="450" t="s">
        <v>32</v>
      </c>
      <c r="B173" s="450"/>
      <c r="C173" s="450"/>
      <c r="D173" s="450"/>
      <c r="E173" s="450"/>
      <c r="F173" s="450"/>
      <c r="G173" s="450"/>
      <c r="H173" s="451"/>
    </row>
    <row r="174" spans="1:8" s="35" customFormat="1">
      <c r="A174" s="125"/>
      <c r="B174" s="69"/>
      <c r="C174" s="127"/>
      <c r="D174" s="128"/>
      <c r="E174" s="129"/>
      <c r="F174" s="129"/>
      <c r="G174" s="130"/>
      <c r="H174" s="132"/>
    </row>
    <row r="175" spans="1:8" s="35" customFormat="1">
      <c r="A175" s="84"/>
      <c r="B175" s="97"/>
      <c r="C175" s="66"/>
      <c r="D175" s="86"/>
      <c r="E175" s="82"/>
      <c r="F175" s="82"/>
      <c r="G175" s="68"/>
      <c r="H175" s="85"/>
    </row>
    <row r="176" spans="1:8" s="35" customFormat="1">
      <c r="A176" s="84"/>
      <c r="B176" s="66"/>
      <c r="C176" s="66"/>
      <c r="D176" s="86"/>
      <c r="E176" s="82"/>
      <c r="F176" s="82"/>
      <c r="G176" s="68"/>
      <c r="H176" s="85"/>
    </row>
    <row r="177" spans="1:8" s="35" customFormat="1">
      <c r="A177" s="84"/>
      <c r="B177" s="66"/>
      <c r="C177" s="66"/>
      <c r="D177" s="86"/>
      <c r="E177" s="82"/>
      <c r="F177" s="82"/>
      <c r="G177" s="68"/>
      <c r="H177" s="85"/>
    </row>
    <row r="178" spans="1:8" s="35" customFormat="1">
      <c r="A178" s="84"/>
      <c r="B178" s="66"/>
      <c r="C178" s="66"/>
      <c r="D178" s="86"/>
      <c r="E178" s="82"/>
      <c r="F178" s="82"/>
      <c r="G178" s="68"/>
      <c r="H178" s="85"/>
    </row>
    <row r="179" spans="1:8" s="35" customFormat="1">
      <c r="A179" s="84"/>
      <c r="B179" s="66"/>
      <c r="C179" s="66"/>
      <c r="D179" s="86"/>
      <c r="E179" s="82"/>
      <c r="F179" s="82"/>
      <c r="G179" s="68"/>
      <c r="H179" s="85"/>
    </row>
    <row r="180" spans="1:8" s="35" customFormat="1">
      <c r="A180" s="84"/>
      <c r="B180" s="69"/>
      <c r="C180" s="66"/>
      <c r="D180" s="86"/>
      <c r="E180" s="82"/>
      <c r="F180" s="82"/>
      <c r="G180" s="68"/>
      <c r="H180" s="85"/>
    </row>
    <row r="181" spans="1:8" s="35" customFormat="1">
      <c r="A181" s="84"/>
      <c r="B181" s="66"/>
      <c r="C181" s="66"/>
      <c r="D181" s="86"/>
      <c r="E181" s="82"/>
      <c r="F181" s="82"/>
      <c r="G181" s="68"/>
      <c r="H181" s="85"/>
    </row>
    <row r="182" spans="1:8" s="35" customFormat="1">
      <c r="A182" s="84"/>
      <c r="B182" s="97"/>
      <c r="C182" s="66"/>
      <c r="D182" s="86"/>
      <c r="E182" s="82"/>
      <c r="F182" s="82"/>
      <c r="G182" s="68"/>
      <c r="H182" s="85"/>
    </row>
    <row r="183" spans="1:8" s="35" customFormat="1">
      <c r="A183" s="84"/>
      <c r="B183" s="97"/>
      <c r="C183" s="66"/>
      <c r="D183" s="86"/>
      <c r="E183" s="82"/>
      <c r="F183" s="82"/>
      <c r="G183" s="68"/>
      <c r="H183" s="85"/>
    </row>
    <row r="184" spans="1:8" s="35" customFormat="1">
      <c r="A184" s="84"/>
      <c r="B184" s="69"/>
      <c r="C184" s="66"/>
      <c r="D184" s="86"/>
      <c r="E184" s="82"/>
      <c r="F184" s="82"/>
      <c r="G184" s="68"/>
      <c r="H184" s="85"/>
    </row>
    <row r="185" spans="1:8" s="35" customFormat="1">
      <c r="A185" s="84"/>
      <c r="B185" s="97"/>
      <c r="C185" s="66"/>
      <c r="D185" s="86"/>
      <c r="E185" s="82"/>
      <c r="F185" s="82"/>
      <c r="G185" s="68"/>
      <c r="H185" s="85"/>
    </row>
    <row r="186" spans="1:8" s="35" customFormat="1">
      <c r="A186" s="84"/>
      <c r="B186" s="97"/>
      <c r="C186" s="66"/>
      <c r="D186" s="86"/>
      <c r="E186" s="82"/>
      <c r="F186" s="82"/>
      <c r="G186" s="68"/>
      <c r="H186" s="85"/>
    </row>
    <row r="187" spans="1:8" s="35" customFormat="1" ht="16">
      <c r="A187" s="283"/>
      <c r="B187" s="284"/>
      <c r="C187" s="285" t="s">
        <v>10</v>
      </c>
      <c r="D187" s="290"/>
      <c r="E187" s="286">
        <f>SUM(E174:E186)</f>
        <v>0</v>
      </c>
      <c r="F187" s="286">
        <f>SUM(F174:F186)</f>
        <v>0</v>
      </c>
      <c r="G187" s="286">
        <f>SUM(G174:G186)</f>
        <v>0</v>
      </c>
      <c r="H187" s="287"/>
    </row>
    <row r="188" spans="1:8" s="35" customFormat="1" ht="16">
      <c r="A188" s="90"/>
      <c r="B188" s="90"/>
      <c r="C188" s="90"/>
      <c r="D188" s="349"/>
      <c r="E188" s="90"/>
      <c r="F188" s="90"/>
      <c r="G188" s="90"/>
      <c r="H188" s="94"/>
    </row>
    <row r="189" spans="1:8" s="35" customFormat="1">
      <c r="D189" s="350"/>
      <c r="H189" s="52"/>
    </row>
    <row r="190" spans="1:8" s="35" customFormat="1">
      <c r="D190" s="350"/>
      <c r="E190" s="53"/>
      <c r="H190" s="52"/>
    </row>
  </sheetData>
  <mergeCells count="28">
    <mergeCell ref="A1:H1"/>
    <mergeCell ref="A21:D21"/>
    <mergeCell ref="A36:D36"/>
    <mergeCell ref="A50:D50"/>
    <mergeCell ref="A65:D65"/>
    <mergeCell ref="E3:E4"/>
    <mergeCell ref="F3:F4"/>
    <mergeCell ref="G3:G4"/>
    <mergeCell ref="H3:H4"/>
    <mergeCell ref="A5:H5"/>
    <mergeCell ref="A3:A4"/>
    <mergeCell ref="B3:B4"/>
    <mergeCell ref="C3:C4"/>
    <mergeCell ref="D3:D4"/>
    <mergeCell ref="A173:H173"/>
    <mergeCell ref="A22:H22"/>
    <mergeCell ref="A37:H37"/>
    <mergeCell ref="A51:H51"/>
    <mergeCell ref="A73:H73"/>
    <mergeCell ref="A86:H86"/>
    <mergeCell ref="A113:H113"/>
    <mergeCell ref="A97:H97"/>
    <mergeCell ref="A131:H131"/>
    <mergeCell ref="A157:H157"/>
    <mergeCell ref="A66:H66"/>
    <mergeCell ref="A72:D72"/>
    <mergeCell ref="A85:D85"/>
    <mergeCell ref="A96:D96"/>
  </mergeCell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75639-805C-044E-92A1-DE13DCC6FC73}">
  <dimension ref="A1:IV178"/>
  <sheetViews>
    <sheetView zoomScale="140" zoomScaleNormal="125" workbookViewId="0">
      <pane ySplit="4" topLeftCell="A46" activePane="bottomLeft" state="frozen"/>
      <selection pane="bottomLeft" activeCell="A59" sqref="A59:XFD59"/>
    </sheetView>
  </sheetViews>
  <sheetFormatPr baseColWidth="10" defaultRowHeight="15"/>
  <cols>
    <col min="1" max="1" width="14.33203125" style="33" customWidth="1"/>
    <col min="2" max="2" width="21.1640625" style="33" customWidth="1"/>
    <col min="3" max="3" width="25" style="33" customWidth="1"/>
    <col min="4" max="4" width="15.83203125" style="33" customWidth="1"/>
    <col min="5" max="5" width="11" style="33" customWidth="1"/>
    <col min="6" max="7" width="10.33203125" style="33" customWidth="1"/>
    <col min="8" max="8" width="7.6640625" style="33" customWidth="1"/>
    <col min="9" max="9" width="75.33203125" style="34" customWidth="1"/>
    <col min="10" max="256" width="10.83203125" style="33"/>
    <col min="257" max="257" width="14.33203125" style="33" customWidth="1"/>
    <col min="258" max="258" width="19.5" style="33" customWidth="1"/>
    <col min="259" max="259" width="28.33203125" style="33" customWidth="1"/>
    <col min="260" max="260" width="18.1640625" style="33" customWidth="1"/>
    <col min="261" max="261" width="11" style="33" customWidth="1"/>
    <col min="262" max="262" width="12" style="33" customWidth="1"/>
    <col min="263" max="263" width="13" style="33" customWidth="1"/>
    <col min="264" max="264" width="9.33203125" style="33" customWidth="1"/>
    <col min="265" max="265" width="75.33203125" style="33" customWidth="1"/>
    <col min="266" max="512" width="10.83203125" style="33"/>
    <col min="513" max="513" width="14.33203125" style="33" customWidth="1"/>
    <col min="514" max="514" width="19.5" style="33" customWidth="1"/>
    <col min="515" max="515" width="28.33203125" style="33" customWidth="1"/>
    <col min="516" max="516" width="18.1640625" style="33" customWidth="1"/>
    <col min="517" max="517" width="11" style="33" customWidth="1"/>
    <col min="518" max="518" width="12" style="33" customWidth="1"/>
    <col min="519" max="519" width="13" style="33" customWidth="1"/>
    <col min="520" max="520" width="9.33203125" style="33" customWidth="1"/>
    <col min="521" max="521" width="75.33203125" style="33" customWidth="1"/>
    <col min="522" max="768" width="10.83203125" style="33"/>
    <col min="769" max="769" width="14.33203125" style="33" customWidth="1"/>
    <col min="770" max="770" width="19.5" style="33" customWidth="1"/>
    <col min="771" max="771" width="28.33203125" style="33" customWidth="1"/>
    <col min="772" max="772" width="18.1640625" style="33" customWidth="1"/>
    <col min="773" max="773" width="11" style="33" customWidth="1"/>
    <col min="774" max="774" width="12" style="33" customWidth="1"/>
    <col min="775" max="775" width="13" style="33" customWidth="1"/>
    <col min="776" max="776" width="9.33203125" style="33" customWidth="1"/>
    <col min="777" max="777" width="75.33203125" style="33" customWidth="1"/>
    <col min="778" max="1024" width="10.83203125" style="33"/>
    <col min="1025" max="1025" width="14.33203125" style="33" customWidth="1"/>
    <col min="1026" max="1026" width="19.5" style="33" customWidth="1"/>
    <col min="1027" max="1027" width="28.33203125" style="33" customWidth="1"/>
    <col min="1028" max="1028" width="18.1640625" style="33" customWidth="1"/>
    <col min="1029" max="1029" width="11" style="33" customWidth="1"/>
    <col min="1030" max="1030" width="12" style="33" customWidth="1"/>
    <col min="1031" max="1031" width="13" style="33" customWidth="1"/>
    <col min="1032" max="1032" width="9.33203125" style="33" customWidth="1"/>
    <col min="1033" max="1033" width="75.33203125" style="33" customWidth="1"/>
    <col min="1034" max="1280" width="10.83203125" style="33"/>
    <col min="1281" max="1281" width="14.33203125" style="33" customWidth="1"/>
    <col min="1282" max="1282" width="19.5" style="33" customWidth="1"/>
    <col min="1283" max="1283" width="28.33203125" style="33" customWidth="1"/>
    <col min="1284" max="1284" width="18.1640625" style="33" customWidth="1"/>
    <col min="1285" max="1285" width="11" style="33" customWidth="1"/>
    <col min="1286" max="1286" width="12" style="33" customWidth="1"/>
    <col min="1287" max="1287" width="13" style="33" customWidth="1"/>
    <col min="1288" max="1288" width="9.33203125" style="33" customWidth="1"/>
    <col min="1289" max="1289" width="75.33203125" style="33" customWidth="1"/>
    <col min="1290" max="1536" width="10.83203125" style="33"/>
    <col min="1537" max="1537" width="14.33203125" style="33" customWidth="1"/>
    <col min="1538" max="1538" width="19.5" style="33" customWidth="1"/>
    <col min="1539" max="1539" width="28.33203125" style="33" customWidth="1"/>
    <col min="1540" max="1540" width="18.1640625" style="33" customWidth="1"/>
    <col min="1541" max="1541" width="11" style="33" customWidth="1"/>
    <col min="1542" max="1542" width="12" style="33" customWidth="1"/>
    <col min="1543" max="1543" width="13" style="33" customWidth="1"/>
    <col min="1544" max="1544" width="9.33203125" style="33" customWidth="1"/>
    <col min="1545" max="1545" width="75.33203125" style="33" customWidth="1"/>
    <col min="1546" max="1792" width="10.83203125" style="33"/>
    <col min="1793" max="1793" width="14.33203125" style="33" customWidth="1"/>
    <col min="1794" max="1794" width="19.5" style="33" customWidth="1"/>
    <col min="1795" max="1795" width="28.33203125" style="33" customWidth="1"/>
    <col min="1796" max="1796" width="18.1640625" style="33" customWidth="1"/>
    <col min="1797" max="1797" width="11" style="33" customWidth="1"/>
    <col min="1798" max="1798" width="12" style="33" customWidth="1"/>
    <col min="1799" max="1799" width="13" style="33" customWidth="1"/>
    <col min="1800" max="1800" width="9.33203125" style="33" customWidth="1"/>
    <col min="1801" max="1801" width="75.33203125" style="33" customWidth="1"/>
    <col min="1802" max="2048" width="10.83203125" style="33"/>
    <col min="2049" max="2049" width="14.33203125" style="33" customWidth="1"/>
    <col min="2050" max="2050" width="19.5" style="33" customWidth="1"/>
    <col min="2051" max="2051" width="28.33203125" style="33" customWidth="1"/>
    <col min="2052" max="2052" width="18.1640625" style="33" customWidth="1"/>
    <col min="2053" max="2053" width="11" style="33" customWidth="1"/>
    <col min="2054" max="2054" width="12" style="33" customWidth="1"/>
    <col min="2055" max="2055" width="13" style="33" customWidth="1"/>
    <col min="2056" max="2056" width="9.33203125" style="33" customWidth="1"/>
    <col min="2057" max="2057" width="75.33203125" style="33" customWidth="1"/>
    <col min="2058" max="2304" width="10.83203125" style="33"/>
    <col min="2305" max="2305" width="14.33203125" style="33" customWidth="1"/>
    <col min="2306" max="2306" width="19.5" style="33" customWidth="1"/>
    <col min="2307" max="2307" width="28.33203125" style="33" customWidth="1"/>
    <col min="2308" max="2308" width="18.1640625" style="33" customWidth="1"/>
    <col min="2309" max="2309" width="11" style="33" customWidth="1"/>
    <col min="2310" max="2310" width="12" style="33" customWidth="1"/>
    <col min="2311" max="2311" width="13" style="33" customWidth="1"/>
    <col min="2312" max="2312" width="9.33203125" style="33" customWidth="1"/>
    <col min="2313" max="2313" width="75.33203125" style="33" customWidth="1"/>
    <col min="2314" max="2560" width="10.83203125" style="33"/>
    <col min="2561" max="2561" width="14.33203125" style="33" customWidth="1"/>
    <col min="2562" max="2562" width="19.5" style="33" customWidth="1"/>
    <col min="2563" max="2563" width="28.33203125" style="33" customWidth="1"/>
    <col min="2564" max="2564" width="18.1640625" style="33" customWidth="1"/>
    <col min="2565" max="2565" width="11" style="33" customWidth="1"/>
    <col min="2566" max="2566" width="12" style="33" customWidth="1"/>
    <col min="2567" max="2567" width="13" style="33" customWidth="1"/>
    <col min="2568" max="2568" width="9.33203125" style="33" customWidth="1"/>
    <col min="2569" max="2569" width="75.33203125" style="33" customWidth="1"/>
    <col min="2570" max="2816" width="10.83203125" style="33"/>
    <col min="2817" max="2817" width="14.33203125" style="33" customWidth="1"/>
    <col min="2818" max="2818" width="19.5" style="33" customWidth="1"/>
    <col min="2819" max="2819" width="28.33203125" style="33" customWidth="1"/>
    <col min="2820" max="2820" width="18.1640625" style="33" customWidth="1"/>
    <col min="2821" max="2821" width="11" style="33" customWidth="1"/>
    <col min="2822" max="2822" width="12" style="33" customWidth="1"/>
    <col min="2823" max="2823" width="13" style="33" customWidth="1"/>
    <col min="2824" max="2824" width="9.33203125" style="33" customWidth="1"/>
    <col min="2825" max="2825" width="75.33203125" style="33" customWidth="1"/>
    <col min="2826" max="3072" width="10.83203125" style="33"/>
    <col min="3073" max="3073" width="14.33203125" style="33" customWidth="1"/>
    <col min="3074" max="3074" width="19.5" style="33" customWidth="1"/>
    <col min="3075" max="3075" width="28.33203125" style="33" customWidth="1"/>
    <col min="3076" max="3076" width="18.1640625" style="33" customWidth="1"/>
    <col min="3077" max="3077" width="11" style="33" customWidth="1"/>
    <col min="3078" max="3078" width="12" style="33" customWidth="1"/>
    <col min="3079" max="3079" width="13" style="33" customWidth="1"/>
    <col min="3080" max="3080" width="9.33203125" style="33" customWidth="1"/>
    <col min="3081" max="3081" width="75.33203125" style="33" customWidth="1"/>
    <col min="3082" max="3328" width="10.83203125" style="33"/>
    <col min="3329" max="3329" width="14.33203125" style="33" customWidth="1"/>
    <col min="3330" max="3330" width="19.5" style="33" customWidth="1"/>
    <col min="3331" max="3331" width="28.33203125" style="33" customWidth="1"/>
    <col min="3332" max="3332" width="18.1640625" style="33" customWidth="1"/>
    <col min="3333" max="3333" width="11" style="33" customWidth="1"/>
    <col min="3334" max="3334" width="12" style="33" customWidth="1"/>
    <col min="3335" max="3335" width="13" style="33" customWidth="1"/>
    <col min="3336" max="3336" width="9.33203125" style="33" customWidth="1"/>
    <col min="3337" max="3337" width="75.33203125" style="33" customWidth="1"/>
    <col min="3338" max="3584" width="10.83203125" style="33"/>
    <col min="3585" max="3585" width="14.33203125" style="33" customWidth="1"/>
    <col min="3586" max="3586" width="19.5" style="33" customWidth="1"/>
    <col min="3587" max="3587" width="28.33203125" style="33" customWidth="1"/>
    <col min="3588" max="3588" width="18.1640625" style="33" customWidth="1"/>
    <col min="3589" max="3589" width="11" style="33" customWidth="1"/>
    <col min="3590" max="3590" width="12" style="33" customWidth="1"/>
    <col min="3591" max="3591" width="13" style="33" customWidth="1"/>
    <col min="3592" max="3592" width="9.33203125" style="33" customWidth="1"/>
    <col min="3593" max="3593" width="75.33203125" style="33" customWidth="1"/>
    <col min="3594" max="3840" width="10.83203125" style="33"/>
    <col min="3841" max="3841" width="14.33203125" style="33" customWidth="1"/>
    <col min="3842" max="3842" width="19.5" style="33" customWidth="1"/>
    <col min="3843" max="3843" width="28.33203125" style="33" customWidth="1"/>
    <col min="3844" max="3844" width="18.1640625" style="33" customWidth="1"/>
    <col min="3845" max="3845" width="11" style="33" customWidth="1"/>
    <col min="3846" max="3846" width="12" style="33" customWidth="1"/>
    <col min="3847" max="3847" width="13" style="33" customWidth="1"/>
    <col min="3848" max="3848" width="9.33203125" style="33" customWidth="1"/>
    <col min="3849" max="3849" width="75.33203125" style="33" customWidth="1"/>
    <col min="3850" max="4096" width="10.83203125" style="33"/>
    <col min="4097" max="4097" width="14.33203125" style="33" customWidth="1"/>
    <col min="4098" max="4098" width="19.5" style="33" customWidth="1"/>
    <col min="4099" max="4099" width="28.33203125" style="33" customWidth="1"/>
    <col min="4100" max="4100" width="18.1640625" style="33" customWidth="1"/>
    <col min="4101" max="4101" width="11" style="33" customWidth="1"/>
    <col min="4102" max="4102" width="12" style="33" customWidth="1"/>
    <col min="4103" max="4103" width="13" style="33" customWidth="1"/>
    <col min="4104" max="4104" width="9.33203125" style="33" customWidth="1"/>
    <col min="4105" max="4105" width="75.33203125" style="33" customWidth="1"/>
    <col min="4106" max="4352" width="10.83203125" style="33"/>
    <col min="4353" max="4353" width="14.33203125" style="33" customWidth="1"/>
    <col min="4354" max="4354" width="19.5" style="33" customWidth="1"/>
    <col min="4355" max="4355" width="28.33203125" style="33" customWidth="1"/>
    <col min="4356" max="4356" width="18.1640625" style="33" customWidth="1"/>
    <col min="4357" max="4357" width="11" style="33" customWidth="1"/>
    <col min="4358" max="4358" width="12" style="33" customWidth="1"/>
    <col min="4359" max="4359" width="13" style="33" customWidth="1"/>
    <col min="4360" max="4360" width="9.33203125" style="33" customWidth="1"/>
    <col min="4361" max="4361" width="75.33203125" style="33" customWidth="1"/>
    <col min="4362" max="4608" width="10.83203125" style="33"/>
    <col min="4609" max="4609" width="14.33203125" style="33" customWidth="1"/>
    <col min="4610" max="4610" width="19.5" style="33" customWidth="1"/>
    <col min="4611" max="4611" width="28.33203125" style="33" customWidth="1"/>
    <col min="4612" max="4612" width="18.1640625" style="33" customWidth="1"/>
    <col min="4613" max="4613" width="11" style="33" customWidth="1"/>
    <col min="4614" max="4614" width="12" style="33" customWidth="1"/>
    <col min="4615" max="4615" width="13" style="33" customWidth="1"/>
    <col min="4616" max="4616" width="9.33203125" style="33" customWidth="1"/>
    <col min="4617" max="4617" width="75.33203125" style="33" customWidth="1"/>
    <col min="4618" max="4864" width="10.83203125" style="33"/>
    <col min="4865" max="4865" width="14.33203125" style="33" customWidth="1"/>
    <col min="4866" max="4866" width="19.5" style="33" customWidth="1"/>
    <col min="4867" max="4867" width="28.33203125" style="33" customWidth="1"/>
    <col min="4868" max="4868" width="18.1640625" style="33" customWidth="1"/>
    <col min="4869" max="4869" width="11" style="33" customWidth="1"/>
    <col min="4870" max="4870" width="12" style="33" customWidth="1"/>
    <col min="4871" max="4871" width="13" style="33" customWidth="1"/>
    <col min="4872" max="4872" width="9.33203125" style="33" customWidth="1"/>
    <col min="4873" max="4873" width="75.33203125" style="33" customWidth="1"/>
    <col min="4874" max="5120" width="10.83203125" style="33"/>
    <col min="5121" max="5121" width="14.33203125" style="33" customWidth="1"/>
    <col min="5122" max="5122" width="19.5" style="33" customWidth="1"/>
    <col min="5123" max="5123" width="28.33203125" style="33" customWidth="1"/>
    <col min="5124" max="5124" width="18.1640625" style="33" customWidth="1"/>
    <col min="5125" max="5125" width="11" style="33" customWidth="1"/>
    <col min="5126" max="5126" width="12" style="33" customWidth="1"/>
    <col min="5127" max="5127" width="13" style="33" customWidth="1"/>
    <col min="5128" max="5128" width="9.33203125" style="33" customWidth="1"/>
    <col min="5129" max="5129" width="75.33203125" style="33" customWidth="1"/>
    <col min="5130" max="5376" width="10.83203125" style="33"/>
    <col min="5377" max="5377" width="14.33203125" style="33" customWidth="1"/>
    <col min="5378" max="5378" width="19.5" style="33" customWidth="1"/>
    <col min="5379" max="5379" width="28.33203125" style="33" customWidth="1"/>
    <col min="5380" max="5380" width="18.1640625" style="33" customWidth="1"/>
    <col min="5381" max="5381" width="11" style="33" customWidth="1"/>
    <col min="5382" max="5382" width="12" style="33" customWidth="1"/>
    <col min="5383" max="5383" width="13" style="33" customWidth="1"/>
    <col min="5384" max="5384" width="9.33203125" style="33" customWidth="1"/>
    <col min="5385" max="5385" width="75.33203125" style="33" customWidth="1"/>
    <col min="5386" max="5632" width="10.83203125" style="33"/>
    <col min="5633" max="5633" width="14.33203125" style="33" customWidth="1"/>
    <col min="5634" max="5634" width="19.5" style="33" customWidth="1"/>
    <col min="5635" max="5635" width="28.33203125" style="33" customWidth="1"/>
    <col min="5636" max="5636" width="18.1640625" style="33" customWidth="1"/>
    <col min="5637" max="5637" width="11" style="33" customWidth="1"/>
    <col min="5638" max="5638" width="12" style="33" customWidth="1"/>
    <col min="5639" max="5639" width="13" style="33" customWidth="1"/>
    <col min="5640" max="5640" width="9.33203125" style="33" customWidth="1"/>
    <col min="5641" max="5641" width="75.33203125" style="33" customWidth="1"/>
    <col min="5642" max="5888" width="10.83203125" style="33"/>
    <col min="5889" max="5889" width="14.33203125" style="33" customWidth="1"/>
    <col min="5890" max="5890" width="19.5" style="33" customWidth="1"/>
    <col min="5891" max="5891" width="28.33203125" style="33" customWidth="1"/>
    <col min="5892" max="5892" width="18.1640625" style="33" customWidth="1"/>
    <col min="5893" max="5893" width="11" style="33" customWidth="1"/>
    <col min="5894" max="5894" width="12" style="33" customWidth="1"/>
    <col min="5895" max="5895" width="13" style="33" customWidth="1"/>
    <col min="5896" max="5896" width="9.33203125" style="33" customWidth="1"/>
    <col min="5897" max="5897" width="75.33203125" style="33" customWidth="1"/>
    <col min="5898" max="6144" width="10.83203125" style="33"/>
    <col min="6145" max="6145" width="14.33203125" style="33" customWidth="1"/>
    <col min="6146" max="6146" width="19.5" style="33" customWidth="1"/>
    <col min="6147" max="6147" width="28.33203125" style="33" customWidth="1"/>
    <col min="6148" max="6148" width="18.1640625" style="33" customWidth="1"/>
    <col min="6149" max="6149" width="11" style="33" customWidth="1"/>
    <col min="6150" max="6150" width="12" style="33" customWidth="1"/>
    <col min="6151" max="6151" width="13" style="33" customWidth="1"/>
    <col min="6152" max="6152" width="9.33203125" style="33" customWidth="1"/>
    <col min="6153" max="6153" width="75.33203125" style="33" customWidth="1"/>
    <col min="6154" max="6400" width="10.83203125" style="33"/>
    <col min="6401" max="6401" width="14.33203125" style="33" customWidth="1"/>
    <col min="6402" max="6402" width="19.5" style="33" customWidth="1"/>
    <col min="6403" max="6403" width="28.33203125" style="33" customWidth="1"/>
    <col min="6404" max="6404" width="18.1640625" style="33" customWidth="1"/>
    <col min="6405" max="6405" width="11" style="33" customWidth="1"/>
    <col min="6406" max="6406" width="12" style="33" customWidth="1"/>
    <col min="6407" max="6407" width="13" style="33" customWidth="1"/>
    <col min="6408" max="6408" width="9.33203125" style="33" customWidth="1"/>
    <col min="6409" max="6409" width="75.33203125" style="33" customWidth="1"/>
    <col min="6410" max="6656" width="10.83203125" style="33"/>
    <col min="6657" max="6657" width="14.33203125" style="33" customWidth="1"/>
    <col min="6658" max="6658" width="19.5" style="33" customWidth="1"/>
    <col min="6659" max="6659" width="28.33203125" style="33" customWidth="1"/>
    <col min="6660" max="6660" width="18.1640625" style="33" customWidth="1"/>
    <col min="6661" max="6661" width="11" style="33" customWidth="1"/>
    <col min="6662" max="6662" width="12" style="33" customWidth="1"/>
    <col min="6663" max="6663" width="13" style="33" customWidth="1"/>
    <col min="6664" max="6664" width="9.33203125" style="33" customWidth="1"/>
    <col min="6665" max="6665" width="75.33203125" style="33" customWidth="1"/>
    <col min="6666" max="6912" width="10.83203125" style="33"/>
    <col min="6913" max="6913" width="14.33203125" style="33" customWidth="1"/>
    <col min="6914" max="6914" width="19.5" style="33" customWidth="1"/>
    <col min="6915" max="6915" width="28.33203125" style="33" customWidth="1"/>
    <col min="6916" max="6916" width="18.1640625" style="33" customWidth="1"/>
    <col min="6917" max="6917" width="11" style="33" customWidth="1"/>
    <col min="6918" max="6918" width="12" style="33" customWidth="1"/>
    <col min="6919" max="6919" width="13" style="33" customWidth="1"/>
    <col min="6920" max="6920" width="9.33203125" style="33" customWidth="1"/>
    <col min="6921" max="6921" width="75.33203125" style="33" customWidth="1"/>
    <col min="6922" max="7168" width="10.83203125" style="33"/>
    <col min="7169" max="7169" width="14.33203125" style="33" customWidth="1"/>
    <col min="7170" max="7170" width="19.5" style="33" customWidth="1"/>
    <col min="7171" max="7171" width="28.33203125" style="33" customWidth="1"/>
    <col min="7172" max="7172" width="18.1640625" style="33" customWidth="1"/>
    <col min="7173" max="7173" width="11" style="33" customWidth="1"/>
    <col min="7174" max="7174" width="12" style="33" customWidth="1"/>
    <col min="7175" max="7175" width="13" style="33" customWidth="1"/>
    <col min="7176" max="7176" width="9.33203125" style="33" customWidth="1"/>
    <col min="7177" max="7177" width="75.33203125" style="33" customWidth="1"/>
    <col min="7178" max="7424" width="10.83203125" style="33"/>
    <col min="7425" max="7425" width="14.33203125" style="33" customWidth="1"/>
    <col min="7426" max="7426" width="19.5" style="33" customWidth="1"/>
    <col min="7427" max="7427" width="28.33203125" style="33" customWidth="1"/>
    <col min="7428" max="7428" width="18.1640625" style="33" customWidth="1"/>
    <col min="7429" max="7429" width="11" style="33" customWidth="1"/>
    <col min="7430" max="7430" width="12" style="33" customWidth="1"/>
    <col min="7431" max="7431" width="13" style="33" customWidth="1"/>
    <col min="7432" max="7432" width="9.33203125" style="33" customWidth="1"/>
    <col min="7433" max="7433" width="75.33203125" style="33" customWidth="1"/>
    <col min="7434" max="7680" width="10.83203125" style="33"/>
    <col min="7681" max="7681" width="14.33203125" style="33" customWidth="1"/>
    <col min="7682" max="7682" width="19.5" style="33" customWidth="1"/>
    <col min="7683" max="7683" width="28.33203125" style="33" customWidth="1"/>
    <col min="7684" max="7684" width="18.1640625" style="33" customWidth="1"/>
    <col min="7685" max="7685" width="11" style="33" customWidth="1"/>
    <col min="7686" max="7686" width="12" style="33" customWidth="1"/>
    <col min="7687" max="7687" width="13" style="33" customWidth="1"/>
    <col min="7688" max="7688" width="9.33203125" style="33" customWidth="1"/>
    <col min="7689" max="7689" width="75.33203125" style="33" customWidth="1"/>
    <col min="7690" max="7936" width="10.83203125" style="33"/>
    <col min="7937" max="7937" width="14.33203125" style="33" customWidth="1"/>
    <col min="7938" max="7938" width="19.5" style="33" customWidth="1"/>
    <col min="7939" max="7939" width="28.33203125" style="33" customWidth="1"/>
    <col min="7940" max="7940" width="18.1640625" style="33" customWidth="1"/>
    <col min="7941" max="7941" width="11" style="33" customWidth="1"/>
    <col min="7942" max="7942" width="12" style="33" customWidth="1"/>
    <col min="7943" max="7943" width="13" style="33" customWidth="1"/>
    <col min="7944" max="7944" width="9.33203125" style="33" customWidth="1"/>
    <col min="7945" max="7945" width="75.33203125" style="33" customWidth="1"/>
    <col min="7946" max="8192" width="10.83203125" style="33"/>
    <col min="8193" max="8193" width="14.33203125" style="33" customWidth="1"/>
    <col min="8194" max="8194" width="19.5" style="33" customWidth="1"/>
    <col min="8195" max="8195" width="28.33203125" style="33" customWidth="1"/>
    <col min="8196" max="8196" width="18.1640625" style="33" customWidth="1"/>
    <col min="8197" max="8197" width="11" style="33" customWidth="1"/>
    <col min="8198" max="8198" width="12" style="33" customWidth="1"/>
    <col min="8199" max="8199" width="13" style="33" customWidth="1"/>
    <col min="8200" max="8200" width="9.33203125" style="33" customWidth="1"/>
    <col min="8201" max="8201" width="75.33203125" style="33" customWidth="1"/>
    <col min="8202" max="8448" width="10.83203125" style="33"/>
    <col min="8449" max="8449" width="14.33203125" style="33" customWidth="1"/>
    <col min="8450" max="8450" width="19.5" style="33" customWidth="1"/>
    <col min="8451" max="8451" width="28.33203125" style="33" customWidth="1"/>
    <col min="8452" max="8452" width="18.1640625" style="33" customWidth="1"/>
    <col min="8453" max="8453" width="11" style="33" customWidth="1"/>
    <col min="8454" max="8454" width="12" style="33" customWidth="1"/>
    <col min="8455" max="8455" width="13" style="33" customWidth="1"/>
    <col min="8456" max="8456" width="9.33203125" style="33" customWidth="1"/>
    <col min="8457" max="8457" width="75.33203125" style="33" customWidth="1"/>
    <col min="8458" max="8704" width="10.83203125" style="33"/>
    <col min="8705" max="8705" width="14.33203125" style="33" customWidth="1"/>
    <col min="8706" max="8706" width="19.5" style="33" customWidth="1"/>
    <col min="8707" max="8707" width="28.33203125" style="33" customWidth="1"/>
    <col min="8708" max="8708" width="18.1640625" style="33" customWidth="1"/>
    <col min="8709" max="8709" width="11" style="33" customWidth="1"/>
    <col min="8710" max="8710" width="12" style="33" customWidth="1"/>
    <col min="8711" max="8711" width="13" style="33" customWidth="1"/>
    <col min="8712" max="8712" width="9.33203125" style="33" customWidth="1"/>
    <col min="8713" max="8713" width="75.33203125" style="33" customWidth="1"/>
    <col min="8714" max="8960" width="10.83203125" style="33"/>
    <col min="8961" max="8961" width="14.33203125" style="33" customWidth="1"/>
    <col min="8962" max="8962" width="19.5" style="33" customWidth="1"/>
    <col min="8963" max="8963" width="28.33203125" style="33" customWidth="1"/>
    <col min="8964" max="8964" width="18.1640625" style="33" customWidth="1"/>
    <col min="8965" max="8965" width="11" style="33" customWidth="1"/>
    <col min="8966" max="8966" width="12" style="33" customWidth="1"/>
    <col min="8967" max="8967" width="13" style="33" customWidth="1"/>
    <col min="8968" max="8968" width="9.33203125" style="33" customWidth="1"/>
    <col min="8969" max="8969" width="75.33203125" style="33" customWidth="1"/>
    <col min="8970" max="9216" width="10.83203125" style="33"/>
    <col min="9217" max="9217" width="14.33203125" style="33" customWidth="1"/>
    <col min="9218" max="9218" width="19.5" style="33" customWidth="1"/>
    <col min="9219" max="9219" width="28.33203125" style="33" customWidth="1"/>
    <col min="9220" max="9220" width="18.1640625" style="33" customWidth="1"/>
    <col min="9221" max="9221" width="11" style="33" customWidth="1"/>
    <col min="9222" max="9222" width="12" style="33" customWidth="1"/>
    <col min="9223" max="9223" width="13" style="33" customWidth="1"/>
    <col min="9224" max="9224" width="9.33203125" style="33" customWidth="1"/>
    <col min="9225" max="9225" width="75.33203125" style="33" customWidth="1"/>
    <col min="9226" max="9472" width="10.83203125" style="33"/>
    <col min="9473" max="9473" width="14.33203125" style="33" customWidth="1"/>
    <col min="9474" max="9474" width="19.5" style="33" customWidth="1"/>
    <col min="9475" max="9475" width="28.33203125" style="33" customWidth="1"/>
    <col min="9476" max="9476" width="18.1640625" style="33" customWidth="1"/>
    <col min="9477" max="9477" width="11" style="33" customWidth="1"/>
    <col min="9478" max="9478" width="12" style="33" customWidth="1"/>
    <col min="9479" max="9479" width="13" style="33" customWidth="1"/>
    <col min="9480" max="9480" width="9.33203125" style="33" customWidth="1"/>
    <col min="9481" max="9481" width="75.33203125" style="33" customWidth="1"/>
    <col min="9482" max="9728" width="10.83203125" style="33"/>
    <col min="9729" max="9729" width="14.33203125" style="33" customWidth="1"/>
    <col min="9730" max="9730" width="19.5" style="33" customWidth="1"/>
    <col min="9731" max="9731" width="28.33203125" style="33" customWidth="1"/>
    <col min="9732" max="9732" width="18.1640625" style="33" customWidth="1"/>
    <col min="9733" max="9733" width="11" style="33" customWidth="1"/>
    <col min="9734" max="9734" width="12" style="33" customWidth="1"/>
    <col min="9735" max="9735" width="13" style="33" customWidth="1"/>
    <col min="9736" max="9736" width="9.33203125" style="33" customWidth="1"/>
    <col min="9737" max="9737" width="75.33203125" style="33" customWidth="1"/>
    <col min="9738" max="9984" width="10.83203125" style="33"/>
    <col min="9985" max="9985" width="14.33203125" style="33" customWidth="1"/>
    <col min="9986" max="9986" width="19.5" style="33" customWidth="1"/>
    <col min="9987" max="9987" width="28.33203125" style="33" customWidth="1"/>
    <col min="9988" max="9988" width="18.1640625" style="33" customWidth="1"/>
    <col min="9989" max="9989" width="11" style="33" customWidth="1"/>
    <col min="9990" max="9990" width="12" style="33" customWidth="1"/>
    <col min="9991" max="9991" width="13" style="33" customWidth="1"/>
    <col min="9992" max="9992" width="9.33203125" style="33" customWidth="1"/>
    <col min="9993" max="9993" width="75.33203125" style="33" customWidth="1"/>
    <col min="9994" max="10240" width="10.83203125" style="33"/>
    <col min="10241" max="10241" width="14.33203125" style="33" customWidth="1"/>
    <col min="10242" max="10242" width="19.5" style="33" customWidth="1"/>
    <col min="10243" max="10243" width="28.33203125" style="33" customWidth="1"/>
    <col min="10244" max="10244" width="18.1640625" style="33" customWidth="1"/>
    <col min="10245" max="10245" width="11" style="33" customWidth="1"/>
    <col min="10246" max="10246" width="12" style="33" customWidth="1"/>
    <col min="10247" max="10247" width="13" style="33" customWidth="1"/>
    <col min="10248" max="10248" width="9.33203125" style="33" customWidth="1"/>
    <col min="10249" max="10249" width="75.33203125" style="33" customWidth="1"/>
    <col min="10250" max="10496" width="10.83203125" style="33"/>
    <col min="10497" max="10497" width="14.33203125" style="33" customWidth="1"/>
    <col min="10498" max="10498" width="19.5" style="33" customWidth="1"/>
    <col min="10499" max="10499" width="28.33203125" style="33" customWidth="1"/>
    <col min="10500" max="10500" width="18.1640625" style="33" customWidth="1"/>
    <col min="10501" max="10501" width="11" style="33" customWidth="1"/>
    <col min="10502" max="10502" width="12" style="33" customWidth="1"/>
    <col min="10503" max="10503" width="13" style="33" customWidth="1"/>
    <col min="10504" max="10504" width="9.33203125" style="33" customWidth="1"/>
    <col min="10505" max="10505" width="75.33203125" style="33" customWidth="1"/>
    <col min="10506" max="10752" width="10.83203125" style="33"/>
    <col min="10753" max="10753" width="14.33203125" style="33" customWidth="1"/>
    <col min="10754" max="10754" width="19.5" style="33" customWidth="1"/>
    <col min="10755" max="10755" width="28.33203125" style="33" customWidth="1"/>
    <col min="10756" max="10756" width="18.1640625" style="33" customWidth="1"/>
    <col min="10757" max="10757" width="11" style="33" customWidth="1"/>
    <col min="10758" max="10758" width="12" style="33" customWidth="1"/>
    <col min="10759" max="10759" width="13" style="33" customWidth="1"/>
    <col min="10760" max="10760" width="9.33203125" style="33" customWidth="1"/>
    <col min="10761" max="10761" width="75.33203125" style="33" customWidth="1"/>
    <col min="10762" max="11008" width="10.83203125" style="33"/>
    <col min="11009" max="11009" width="14.33203125" style="33" customWidth="1"/>
    <col min="11010" max="11010" width="19.5" style="33" customWidth="1"/>
    <col min="11011" max="11011" width="28.33203125" style="33" customWidth="1"/>
    <col min="11012" max="11012" width="18.1640625" style="33" customWidth="1"/>
    <col min="11013" max="11013" width="11" style="33" customWidth="1"/>
    <col min="11014" max="11014" width="12" style="33" customWidth="1"/>
    <col min="11015" max="11015" width="13" style="33" customWidth="1"/>
    <col min="11016" max="11016" width="9.33203125" style="33" customWidth="1"/>
    <col min="11017" max="11017" width="75.33203125" style="33" customWidth="1"/>
    <col min="11018" max="11264" width="10.83203125" style="33"/>
    <col min="11265" max="11265" width="14.33203125" style="33" customWidth="1"/>
    <col min="11266" max="11266" width="19.5" style="33" customWidth="1"/>
    <col min="11267" max="11267" width="28.33203125" style="33" customWidth="1"/>
    <col min="11268" max="11268" width="18.1640625" style="33" customWidth="1"/>
    <col min="11269" max="11269" width="11" style="33" customWidth="1"/>
    <col min="11270" max="11270" width="12" style="33" customWidth="1"/>
    <col min="11271" max="11271" width="13" style="33" customWidth="1"/>
    <col min="11272" max="11272" width="9.33203125" style="33" customWidth="1"/>
    <col min="11273" max="11273" width="75.33203125" style="33" customWidth="1"/>
    <col min="11274" max="11520" width="10.83203125" style="33"/>
    <col min="11521" max="11521" width="14.33203125" style="33" customWidth="1"/>
    <col min="11522" max="11522" width="19.5" style="33" customWidth="1"/>
    <col min="11523" max="11523" width="28.33203125" style="33" customWidth="1"/>
    <col min="11524" max="11524" width="18.1640625" style="33" customWidth="1"/>
    <col min="11525" max="11525" width="11" style="33" customWidth="1"/>
    <col min="11526" max="11526" width="12" style="33" customWidth="1"/>
    <col min="11527" max="11527" width="13" style="33" customWidth="1"/>
    <col min="11528" max="11528" width="9.33203125" style="33" customWidth="1"/>
    <col min="11529" max="11529" width="75.33203125" style="33" customWidth="1"/>
    <col min="11530" max="11776" width="10.83203125" style="33"/>
    <col min="11777" max="11777" width="14.33203125" style="33" customWidth="1"/>
    <col min="11778" max="11778" width="19.5" style="33" customWidth="1"/>
    <col min="11779" max="11779" width="28.33203125" style="33" customWidth="1"/>
    <col min="11780" max="11780" width="18.1640625" style="33" customWidth="1"/>
    <col min="11781" max="11781" width="11" style="33" customWidth="1"/>
    <col min="11782" max="11782" width="12" style="33" customWidth="1"/>
    <col min="11783" max="11783" width="13" style="33" customWidth="1"/>
    <col min="11784" max="11784" width="9.33203125" style="33" customWidth="1"/>
    <col min="11785" max="11785" width="75.33203125" style="33" customWidth="1"/>
    <col min="11786" max="12032" width="10.83203125" style="33"/>
    <col min="12033" max="12033" width="14.33203125" style="33" customWidth="1"/>
    <col min="12034" max="12034" width="19.5" style="33" customWidth="1"/>
    <col min="12035" max="12035" width="28.33203125" style="33" customWidth="1"/>
    <col min="12036" max="12036" width="18.1640625" style="33" customWidth="1"/>
    <col min="12037" max="12037" width="11" style="33" customWidth="1"/>
    <col min="12038" max="12038" width="12" style="33" customWidth="1"/>
    <col min="12039" max="12039" width="13" style="33" customWidth="1"/>
    <col min="12040" max="12040" width="9.33203125" style="33" customWidth="1"/>
    <col min="12041" max="12041" width="75.33203125" style="33" customWidth="1"/>
    <col min="12042" max="12288" width="10.83203125" style="33"/>
    <col min="12289" max="12289" width="14.33203125" style="33" customWidth="1"/>
    <col min="12290" max="12290" width="19.5" style="33" customWidth="1"/>
    <col min="12291" max="12291" width="28.33203125" style="33" customWidth="1"/>
    <col min="12292" max="12292" width="18.1640625" style="33" customWidth="1"/>
    <col min="12293" max="12293" width="11" style="33" customWidth="1"/>
    <col min="12294" max="12294" width="12" style="33" customWidth="1"/>
    <col min="12295" max="12295" width="13" style="33" customWidth="1"/>
    <col min="12296" max="12296" width="9.33203125" style="33" customWidth="1"/>
    <col min="12297" max="12297" width="75.33203125" style="33" customWidth="1"/>
    <col min="12298" max="12544" width="10.83203125" style="33"/>
    <col min="12545" max="12545" width="14.33203125" style="33" customWidth="1"/>
    <col min="12546" max="12546" width="19.5" style="33" customWidth="1"/>
    <col min="12547" max="12547" width="28.33203125" style="33" customWidth="1"/>
    <col min="12548" max="12548" width="18.1640625" style="33" customWidth="1"/>
    <col min="12549" max="12549" width="11" style="33" customWidth="1"/>
    <col min="12550" max="12550" width="12" style="33" customWidth="1"/>
    <col min="12551" max="12551" width="13" style="33" customWidth="1"/>
    <col min="12552" max="12552" width="9.33203125" style="33" customWidth="1"/>
    <col min="12553" max="12553" width="75.33203125" style="33" customWidth="1"/>
    <col min="12554" max="12800" width="10.83203125" style="33"/>
    <col min="12801" max="12801" width="14.33203125" style="33" customWidth="1"/>
    <col min="12802" max="12802" width="19.5" style="33" customWidth="1"/>
    <col min="12803" max="12803" width="28.33203125" style="33" customWidth="1"/>
    <col min="12804" max="12804" width="18.1640625" style="33" customWidth="1"/>
    <col min="12805" max="12805" width="11" style="33" customWidth="1"/>
    <col min="12806" max="12806" width="12" style="33" customWidth="1"/>
    <col min="12807" max="12807" width="13" style="33" customWidth="1"/>
    <col min="12808" max="12808" width="9.33203125" style="33" customWidth="1"/>
    <col min="12809" max="12809" width="75.33203125" style="33" customWidth="1"/>
    <col min="12810" max="13056" width="10.83203125" style="33"/>
    <col min="13057" max="13057" width="14.33203125" style="33" customWidth="1"/>
    <col min="13058" max="13058" width="19.5" style="33" customWidth="1"/>
    <col min="13059" max="13059" width="28.33203125" style="33" customWidth="1"/>
    <col min="13060" max="13060" width="18.1640625" style="33" customWidth="1"/>
    <col min="13061" max="13061" width="11" style="33" customWidth="1"/>
    <col min="13062" max="13062" width="12" style="33" customWidth="1"/>
    <col min="13063" max="13063" width="13" style="33" customWidth="1"/>
    <col min="13064" max="13064" width="9.33203125" style="33" customWidth="1"/>
    <col min="13065" max="13065" width="75.33203125" style="33" customWidth="1"/>
    <col min="13066" max="13312" width="10.83203125" style="33"/>
    <col min="13313" max="13313" width="14.33203125" style="33" customWidth="1"/>
    <col min="13314" max="13314" width="19.5" style="33" customWidth="1"/>
    <col min="13315" max="13315" width="28.33203125" style="33" customWidth="1"/>
    <col min="13316" max="13316" width="18.1640625" style="33" customWidth="1"/>
    <col min="13317" max="13317" width="11" style="33" customWidth="1"/>
    <col min="13318" max="13318" width="12" style="33" customWidth="1"/>
    <col min="13319" max="13319" width="13" style="33" customWidth="1"/>
    <col min="13320" max="13320" width="9.33203125" style="33" customWidth="1"/>
    <col min="13321" max="13321" width="75.33203125" style="33" customWidth="1"/>
    <col min="13322" max="13568" width="10.83203125" style="33"/>
    <col min="13569" max="13569" width="14.33203125" style="33" customWidth="1"/>
    <col min="13570" max="13570" width="19.5" style="33" customWidth="1"/>
    <col min="13571" max="13571" width="28.33203125" style="33" customWidth="1"/>
    <col min="13572" max="13572" width="18.1640625" style="33" customWidth="1"/>
    <col min="13573" max="13573" width="11" style="33" customWidth="1"/>
    <col min="13574" max="13574" width="12" style="33" customWidth="1"/>
    <col min="13575" max="13575" width="13" style="33" customWidth="1"/>
    <col min="13576" max="13576" width="9.33203125" style="33" customWidth="1"/>
    <col min="13577" max="13577" width="75.33203125" style="33" customWidth="1"/>
    <col min="13578" max="13824" width="10.83203125" style="33"/>
    <col min="13825" max="13825" width="14.33203125" style="33" customWidth="1"/>
    <col min="13826" max="13826" width="19.5" style="33" customWidth="1"/>
    <col min="13827" max="13827" width="28.33203125" style="33" customWidth="1"/>
    <col min="13828" max="13828" width="18.1640625" style="33" customWidth="1"/>
    <col min="13829" max="13829" width="11" style="33" customWidth="1"/>
    <col min="13830" max="13830" width="12" style="33" customWidth="1"/>
    <col min="13831" max="13831" width="13" style="33" customWidth="1"/>
    <col min="13832" max="13832" width="9.33203125" style="33" customWidth="1"/>
    <col min="13833" max="13833" width="75.33203125" style="33" customWidth="1"/>
    <col min="13834" max="14080" width="10.83203125" style="33"/>
    <col min="14081" max="14081" width="14.33203125" style="33" customWidth="1"/>
    <col min="14082" max="14082" width="19.5" style="33" customWidth="1"/>
    <col min="14083" max="14083" width="28.33203125" style="33" customWidth="1"/>
    <col min="14084" max="14084" width="18.1640625" style="33" customWidth="1"/>
    <col min="14085" max="14085" width="11" style="33" customWidth="1"/>
    <col min="14086" max="14086" width="12" style="33" customWidth="1"/>
    <col min="14087" max="14087" width="13" style="33" customWidth="1"/>
    <col min="14088" max="14088" width="9.33203125" style="33" customWidth="1"/>
    <col min="14089" max="14089" width="75.33203125" style="33" customWidth="1"/>
    <col min="14090" max="14336" width="10.83203125" style="33"/>
    <col min="14337" max="14337" width="14.33203125" style="33" customWidth="1"/>
    <col min="14338" max="14338" width="19.5" style="33" customWidth="1"/>
    <col min="14339" max="14339" width="28.33203125" style="33" customWidth="1"/>
    <col min="14340" max="14340" width="18.1640625" style="33" customWidth="1"/>
    <col min="14341" max="14341" width="11" style="33" customWidth="1"/>
    <col min="14342" max="14342" width="12" style="33" customWidth="1"/>
    <col min="14343" max="14343" width="13" style="33" customWidth="1"/>
    <col min="14344" max="14344" width="9.33203125" style="33" customWidth="1"/>
    <col min="14345" max="14345" width="75.33203125" style="33" customWidth="1"/>
    <col min="14346" max="14592" width="10.83203125" style="33"/>
    <col min="14593" max="14593" width="14.33203125" style="33" customWidth="1"/>
    <col min="14594" max="14594" width="19.5" style="33" customWidth="1"/>
    <col min="14595" max="14595" width="28.33203125" style="33" customWidth="1"/>
    <col min="14596" max="14596" width="18.1640625" style="33" customWidth="1"/>
    <col min="14597" max="14597" width="11" style="33" customWidth="1"/>
    <col min="14598" max="14598" width="12" style="33" customWidth="1"/>
    <col min="14599" max="14599" width="13" style="33" customWidth="1"/>
    <col min="14600" max="14600" width="9.33203125" style="33" customWidth="1"/>
    <col min="14601" max="14601" width="75.33203125" style="33" customWidth="1"/>
    <col min="14602" max="14848" width="10.83203125" style="33"/>
    <col min="14849" max="14849" width="14.33203125" style="33" customWidth="1"/>
    <col min="14850" max="14850" width="19.5" style="33" customWidth="1"/>
    <col min="14851" max="14851" width="28.33203125" style="33" customWidth="1"/>
    <col min="14852" max="14852" width="18.1640625" style="33" customWidth="1"/>
    <col min="14853" max="14853" width="11" style="33" customWidth="1"/>
    <col min="14854" max="14854" width="12" style="33" customWidth="1"/>
    <col min="14855" max="14855" width="13" style="33" customWidth="1"/>
    <col min="14856" max="14856" width="9.33203125" style="33" customWidth="1"/>
    <col min="14857" max="14857" width="75.33203125" style="33" customWidth="1"/>
    <col min="14858" max="15104" width="10.83203125" style="33"/>
    <col min="15105" max="15105" width="14.33203125" style="33" customWidth="1"/>
    <col min="15106" max="15106" width="19.5" style="33" customWidth="1"/>
    <col min="15107" max="15107" width="28.33203125" style="33" customWidth="1"/>
    <col min="15108" max="15108" width="18.1640625" style="33" customWidth="1"/>
    <col min="15109" max="15109" width="11" style="33" customWidth="1"/>
    <col min="15110" max="15110" width="12" style="33" customWidth="1"/>
    <col min="15111" max="15111" width="13" style="33" customWidth="1"/>
    <col min="15112" max="15112" width="9.33203125" style="33" customWidth="1"/>
    <col min="15113" max="15113" width="75.33203125" style="33" customWidth="1"/>
    <col min="15114" max="15360" width="10.83203125" style="33"/>
    <col min="15361" max="15361" width="14.33203125" style="33" customWidth="1"/>
    <col min="15362" max="15362" width="19.5" style="33" customWidth="1"/>
    <col min="15363" max="15363" width="28.33203125" style="33" customWidth="1"/>
    <col min="15364" max="15364" width="18.1640625" style="33" customWidth="1"/>
    <col min="15365" max="15365" width="11" style="33" customWidth="1"/>
    <col min="15366" max="15366" width="12" style="33" customWidth="1"/>
    <col min="15367" max="15367" width="13" style="33" customWidth="1"/>
    <col min="15368" max="15368" width="9.33203125" style="33" customWidth="1"/>
    <col min="15369" max="15369" width="75.33203125" style="33" customWidth="1"/>
    <col min="15370" max="15616" width="10.83203125" style="33"/>
    <col min="15617" max="15617" width="14.33203125" style="33" customWidth="1"/>
    <col min="15618" max="15618" width="19.5" style="33" customWidth="1"/>
    <col min="15619" max="15619" width="28.33203125" style="33" customWidth="1"/>
    <col min="15620" max="15620" width="18.1640625" style="33" customWidth="1"/>
    <col min="15621" max="15621" width="11" style="33" customWidth="1"/>
    <col min="15622" max="15622" width="12" style="33" customWidth="1"/>
    <col min="15623" max="15623" width="13" style="33" customWidth="1"/>
    <col min="15624" max="15624" width="9.33203125" style="33" customWidth="1"/>
    <col min="15625" max="15625" width="75.33203125" style="33" customWidth="1"/>
    <col min="15626" max="15872" width="10.83203125" style="33"/>
    <col min="15873" max="15873" width="14.33203125" style="33" customWidth="1"/>
    <col min="15874" max="15874" width="19.5" style="33" customWidth="1"/>
    <col min="15875" max="15875" width="28.33203125" style="33" customWidth="1"/>
    <col min="15876" max="15876" width="18.1640625" style="33" customWidth="1"/>
    <col min="15877" max="15877" width="11" style="33" customWidth="1"/>
    <col min="15878" max="15878" width="12" style="33" customWidth="1"/>
    <col min="15879" max="15879" width="13" style="33" customWidth="1"/>
    <col min="15880" max="15880" width="9.33203125" style="33" customWidth="1"/>
    <col min="15881" max="15881" width="75.33203125" style="33" customWidth="1"/>
    <col min="15882" max="16128" width="10.83203125" style="33"/>
    <col min="16129" max="16129" width="14.33203125" style="33" customWidth="1"/>
    <col min="16130" max="16130" width="19.5" style="33" customWidth="1"/>
    <col min="16131" max="16131" width="28.33203125" style="33" customWidth="1"/>
    <col min="16132" max="16132" width="18.1640625" style="33" customWidth="1"/>
    <col min="16133" max="16133" width="11" style="33" customWidth="1"/>
    <col min="16134" max="16134" width="12" style="33" customWidth="1"/>
    <col min="16135" max="16135" width="13" style="33" customWidth="1"/>
    <col min="16136" max="16136" width="9.33203125" style="33" customWidth="1"/>
    <col min="16137" max="16137" width="75.33203125" style="33" customWidth="1"/>
    <col min="16138" max="16384" width="10.83203125" style="33"/>
  </cols>
  <sheetData>
    <row r="1" spans="1:9" ht="35" customHeight="1" thickBot="1">
      <c r="A1" s="424" t="s">
        <v>45</v>
      </c>
      <c r="B1" s="424"/>
      <c r="C1" s="424"/>
      <c r="D1" s="424"/>
      <c r="E1" s="424"/>
      <c r="F1" s="424"/>
      <c r="G1" s="424"/>
      <c r="H1" s="424"/>
      <c r="I1" s="424"/>
    </row>
    <row r="2" spans="1:9" ht="17" thickBot="1">
      <c r="A2" s="60"/>
      <c r="B2" s="60"/>
      <c r="C2" s="60"/>
      <c r="D2" s="60"/>
      <c r="E2" s="60"/>
      <c r="F2" s="60"/>
      <c r="G2" s="60"/>
      <c r="H2" s="60"/>
      <c r="I2" s="81"/>
    </row>
    <row r="3" spans="1:9" s="35" customFormat="1" ht="12" customHeight="1">
      <c r="A3" s="465" t="s">
        <v>25</v>
      </c>
      <c r="B3" s="461" t="s">
        <v>26</v>
      </c>
      <c r="C3" s="465" t="s">
        <v>134</v>
      </c>
      <c r="D3" s="461" t="s">
        <v>4</v>
      </c>
      <c r="E3" s="461" t="s">
        <v>27</v>
      </c>
      <c r="F3" s="461" t="s">
        <v>6</v>
      </c>
      <c r="G3" s="461" t="s">
        <v>7</v>
      </c>
      <c r="H3" s="461" t="s">
        <v>8</v>
      </c>
      <c r="I3" s="463" t="s">
        <v>28</v>
      </c>
    </row>
    <row r="4" spans="1:9" s="35" customFormat="1" ht="14" customHeight="1" thickBot="1">
      <c r="A4" s="466"/>
      <c r="B4" s="467"/>
      <c r="C4" s="466"/>
      <c r="D4" s="462"/>
      <c r="E4" s="462"/>
      <c r="F4" s="462"/>
      <c r="G4" s="462"/>
      <c r="H4" s="462"/>
      <c r="I4" s="464"/>
    </row>
    <row r="5" spans="1:9" s="35" customFormat="1">
      <c r="A5" s="450" t="s">
        <v>36</v>
      </c>
      <c r="B5" s="450"/>
      <c r="C5" s="450"/>
      <c r="D5" s="450"/>
      <c r="E5" s="450"/>
      <c r="F5" s="450"/>
      <c r="G5" s="450"/>
      <c r="H5" s="450"/>
      <c r="I5" s="451"/>
    </row>
    <row r="6" spans="1:9" s="54" customFormat="1" ht="16">
      <c r="A6" s="100" t="s">
        <v>68</v>
      </c>
      <c r="B6" s="101" t="s">
        <v>69</v>
      </c>
      <c r="C6" s="102" t="s">
        <v>35</v>
      </c>
      <c r="D6" s="103" t="s">
        <v>68</v>
      </c>
      <c r="E6" s="104">
        <v>382.67</v>
      </c>
      <c r="F6" s="104">
        <v>76.53</v>
      </c>
      <c r="G6" s="105">
        <f>F6+E6</f>
        <v>459.20000000000005</v>
      </c>
      <c r="H6" s="106" t="s">
        <v>33</v>
      </c>
      <c r="I6" s="107" t="s">
        <v>34</v>
      </c>
    </row>
    <row r="7" spans="1:9" s="54" customFormat="1" ht="16">
      <c r="A7" s="100" t="s">
        <v>70</v>
      </c>
      <c r="B7" s="304" t="s">
        <v>71</v>
      </c>
      <c r="C7" s="102" t="s">
        <v>42</v>
      </c>
      <c r="D7" s="103" t="s">
        <v>40</v>
      </c>
      <c r="E7" s="104">
        <v>180</v>
      </c>
      <c r="F7" s="104">
        <v>36</v>
      </c>
      <c r="G7" s="105">
        <f>F7+E7</f>
        <v>216</v>
      </c>
      <c r="H7" s="106" t="s">
        <v>33</v>
      </c>
      <c r="I7" s="107" t="s">
        <v>72</v>
      </c>
    </row>
    <row r="8" spans="1:9" s="54" customFormat="1" ht="16">
      <c r="A8" s="100" t="s">
        <v>70</v>
      </c>
      <c r="B8" s="101" t="s">
        <v>73</v>
      </c>
      <c r="C8" s="102" t="s">
        <v>74</v>
      </c>
      <c r="D8" s="103" t="s">
        <v>40</v>
      </c>
      <c r="E8" s="104">
        <v>1059.99</v>
      </c>
      <c r="F8" s="104">
        <f>E8*0.2</f>
        <v>211.99800000000002</v>
      </c>
      <c r="G8" s="105">
        <f>E8+F8</f>
        <v>1271.9880000000001</v>
      </c>
      <c r="H8" s="106" t="s">
        <v>33</v>
      </c>
      <c r="I8" s="107" t="s">
        <v>34</v>
      </c>
    </row>
    <row r="9" spans="1:9" s="54" customFormat="1" ht="16">
      <c r="A9" s="100" t="s">
        <v>130</v>
      </c>
      <c r="B9" s="101" t="s">
        <v>131</v>
      </c>
      <c r="C9" s="102" t="s">
        <v>132</v>
      </c>
      <c r="D9" s="103" t="s">
        <v>118</v>
      </c>
      <c r="E9" s="104">
        <v>1092.8900000000001</v>
      </c>
      <c r="F9" s="104">
        <v>204.58</v>
      </c>
      <c r="G9" s="105">
        <f>SUM(E9:F9)</f>
        <v>1297.47</v>
      </c>
      <c r="H9" s="106" t="s">
        <v>33</v>
      </c>
      <c r="I9" s="107" t="s">
        <v>34</v>
      </c>
    </row>
    <row r="10" spans="1:9" s="54" customFormat="1" ht="16">
      <c r="A10" s="100" t="s">
        <v>123</v>
      </c>
      <c r="B10" s="101" t="s">
        <v>127</v>
      </c>
      <c r="C10" s="102" t="s">
        <v>128</v>
      </c>
      <c r="D10" s="103" t="s">
        <v>129</v>
      </c>
      <c r="E10" s="104">
        <v>395.55</v>
      </c>
      <c r="F10" s="104">
        <v>44.26</v>
      </c>
      <c r="G10" s="105">
        <f>SUM(E10:F10)</f>
        <v>439.81</v>
      </c>
      <c r="H10" s="106" t="s">
        <v>33</v>
      </c>
      <c r="I10" s="107" t="s">
        <v>136</v>
      </c>
    </row>
    <row r="11" spans="1:9" s="54" customFormat="1" ht="16">
      <c r="A11" s="100" t="s">
        <v>123</v>
      </c>
      <c r="B11" s="101" t="s">
        <v>133</v>
      </c>
      <c r="C11" s="102" t="s">
        <v>135</v>
      </c>
      <c r="D11" s="103" t="s">
        <v>118</v>
      </c>
      <c r="E11" s="104">
        <v>4040.84</v>
      </c>
      <c r="F11" s="104">
        <f>E11*0.2</f>
        <v>808.16800000000012</v>
      </c>
      <c r="G11" s="105">
        <f>E11+F11</f>
        <v>4849.0079999999998</v>
      </c>
      <c r="H11" s="106" t="s">
        <v>33</v>
      </c>
      <c r="I11" s="107" t="s">
        <v>136</v>
      </c>
    </row>
    <row r="12" spans="1:9" s="54" customFormat="1">
      <c r="A12" s="323" t="s">
        <v>123</v>
      </c>
      <c r="B12" s="101" t="s">
        <v>263</v>
      </c>
      <c r="C12" s="322" t="s">
        <v>261</v>
      </c>
      <c r="D12" s="324" t="s">
        <v>118</v>
      </c>
      <c r="E12" s="167">
        <v>420</v>
      </c>
      <c r="F12" s="167">
        <v>84</v>
      </c>
      <c r="G12" s="325">
        <v>504</v>
      </c>
      <c r="H12" s="326" t="s">
        <v>33</v>
      </c>
      <c r="I12" s="107" t="s">
        <v>262</v>
      </c>
    </row>
    <row r="13" spans="1:9" s="54" customFormat="1">
      <c r="A13" s="233"/>
      <c r="B13" s="97"/>
      <c r="C13" s="134"/>
      <c r="D13" s="135"/>
      <c r="E13" s="136"/>
      <c r="F13" s="136"/>
      <c r="G13" s="137"/>
      <c r="H13" s="138"/>
      <c r="I13" s="232"/>
    </row>
    <row r="14" spans="1:9" s="54" customFormat="1">
      <c r="A14" s="233"/>
      <c r="B14" s="98"/>
      <c r="C14" s="134"/>
      <c r="D14" s="135"/>
      <c r="E14" s="136"/>
      <c r="F14" s="136"/>
      <c r="G14" s="137"/>
      <c r="H14" s="138"/>
      <c r="I14" s="232"/>
    </row>
    <row r="15" spans="1:9" s="35" customFormat="1">
      <c r="A15" s="96"/>
      <c r="B15" s="97"/>
      <c r="C15" s="66"/>
      <c r="D15" s="86"/>
      <c r="E15" s="82"/>
      <c r="F15" s="82"/>
      <c r="G15" s="68"/>
      <c r="H15" s="64"/>
      <c r="I15" s="67"/>
    </row>
    <row r="16" spans="1:9" s="35" customFormat="1" ht="17" customHeight="1">
      <c r="A16" s="460" t="s">
        <v>10</v>
      </c>
      <c r="B16" s="454"/>
      <c r="C16" s="454"/>
      <c r="D16" s="455"/>
      <c r="E16" s="178">
        <f>SUM(E6:E15)</f>
        <v>7571.9400000000005</v>
      </c>
      <c r="F16" s="178">
        <f>SUM(F6:F15)</f>
        <v>1465.5360000000001</v>
      </c>
      <c r="G16" s="178">
        <f>SUM(G6:G15)</f>
        <v>9037.4760000000006</v>
      </c>
      <c r="H16" s="183"/>
      <c r="I16" s="179"/>
    </row>
    <row r="17" spans="1:9" s="35" customFormat="1">
      <c r="A17" s="450" t="s">
        <v>37</v>
      </c>
      <c r="B17" s="450"/>
      <c r="C17" s="450"/>
      <c r="D17" s="450"/>
      <c r="E17" s="450"/>
      <c r="F17" s="450"/>
      <c r="G17" s="450"/>
      <c r="H17" s="450"/>
      <c r="I17" s="451"/>
    </row>
    <row r="18" spans="1:9" s="56" customFormat="1">
      <c r="A18" s="101" t="s">
        <v>140</v>
      </c>
      <c r="B18" s="101" t="s">
        <v>141</v>
      </c>
      <c r="C18" s="101" t="s">
        <v>35</v>
      </c>
      <c r="D18" s="305" t="s">
        <v>118</v>
      </c>
      <c r="E18" s="306" t="s">
        <v>142</v>
      </c>
      <c r="F18" s="306" t="s">
        <v>143</v>
      </c>
      <c r="G18" s="114">
        <f>E18+F18</f>
        <v>459.20000000000005</v>
      </c>
      <c r="H18" s="305" t="s">
        <v>33</v>
      </c>
      <c r="I18" s="101" t="s">
        <v>144</v>
      </c>
    </row>
    <row r="19" spans="1:9" s="54" customFormat="1">
      <c r="A19" s="110" t="s">
        <v>116</v>
      </c>
      <c r="B19" s="111">
        <v>26007764</v>
      </c>
      <c r="C19" s="111" t="s">
        <v>117</v>
      </c>
      <c r="D19" s="112" t="s">
        <v>118</v>
      </c>
      <c r="E19" s="113">
        <v>128.5</v>
      </c>
      <c r="F19" s="113">
        <v>25.7</v>
      </c>
      <c r="G19" s="114">
        <f>E19+F19</f>
        <v>154.19999999999999</v>
      </c>
      <c r="H19" s="115" t="s">
        <v>33</v>
      </c>
      <c r="I19" s="116" t="s">
        <v>119</v>
      </c>
    </row>
    <row r="20" spans="1:9" s="54" customFormat="1">
      <c r="A20" s="327" t="s">
        <v>220</v>
      </c>
      <c r="B20" s="332">
        <v>755000437677</v>
      </c>
      <c r="C20" s="328" t="s">
        <v>132</v>
      </c>
      <c r="D20" s="317" t="s">
        <v>118</v>
      </c>
      <c r="E20" s="318">
        <v>1092.8900000000001</v>
      </c>
      <c r="F20" s="318">
        <v>204.58</v>
      </c>
      <c r="G20" s="329">
        <v>1297.47</v>
      </c>
      <c r="H20" s="330" t="s">
        <v>33</v>
      </c>
      <c r="I20" s="331" t="s">
        <v>34</v>
      </c>
    </row>
    <row r="21" spans="1:9" s="54" customFormat="1">
      <c r="A21" s="117" t="s">
        <v>115</v>
      </c>
      <c r="B21" s="314" t="s">
        <v>254</v>
      </c>
      <c r="C21" s="118" t="s">
        <v>135</v>
      </c>
      <c r="D21" s="119" t="s">
        <v>118</v>
      </c>
      <c r="E21" s="315">
        <v>4000</v>
      </c>
      <c r="F21" s="315">
        <f>E21*0.2</f>
        <v>800</v>
      </c>
      <c r="G21" s="109">
        <f>E21+F21</f>
        <v>4800</v>
      </c>
      <c r="H21" s="120" t="s">
        <v>33</v>
      </c>
      <c r="I21" s="121" t="s">
        <v>247</v>
      </c>
    </row>
    <row r="22" spans="1:9" s="54" customFormat="1">
      <c r="A22" s="327" t="s">
        <v>115</v>
      </c>
      <c r="B22" s="333" t="s">
        <v>290</v>
      </c>
      <c r="C22" s="334" t="s">
        <v>291</v>
      </c>
      <c r="D22" s="335" t="s">
        <v>118</v>
      </c>
      <c r="E22" s="336">
        <v>159.43</v>
      </c>
      <c r="F22" s="336">
        <v>23.96</v>
      </c>
      <c r="G22" s="337">
        <f>E22+F22</f>
        <v>183.39000000000001</v>
      </c>
      <c r="H22" s="338" t="s">
        <v>33</v>
      </c>
      <c r="I22" s="339" t="s">
        <v>292</v>
      </c>
    </row>
    <row r="23" spans="1:9" s="35" customFormat="1">
      <c r="A23" s="110" t="s">
        <v>115</v>
      </c>
      <c r="B23" s="101" t="s">
        <v>263</v>
      </c>
      <c r="C23" s="322" t="s">
        <v>261</v>
      </c>
      <c r="D23" s="324" t="s">
        <v>118</v>
      </c>
      <c r="E23" s="167">
        <v>420</v>
      </c>
      <c r="F23" s="167">
        <v>84</v>
      </c>
      <c r="G23" s="325">
        <v>504</v>
      </c>
      <c r="H23" s="326" t="s">
        <v>33</v>
      </c>
      <c r="I23" s="107" t="s">
        <v>262</v>
      </c>
    </row>
    <row r="24" spans="1:9" s="54" customFormat="1" ht="17" customHeight="1">
      <c r="A24" s="454" t="s">
        <v>10</v>
      </c>
      <c r="B24" s="454"/>
      <c r="C24" s="454"/>
      <c r="D24" s="455"/>
      <c r="E24" s="178">
        <f>SUM(E18:E23)</f>
        <v>5800.8200000000006</v>
      </c>
      <c r="F24" s="178">
        <f>SUM(F18:F23)</f>
        <v>1138.24</v>
      </c>
      <c r="G24" s="178">
        <f>SUM(G18:G23)</f>
        <v>7398.26</v>
      </c>
      <c r="H24" s="183"/>
      <c r="I24" s="180"/>
    </row>
    <row r="25" spans="1:9" s="35" customFormat="1">
      <c r="A25" s="450" t="s">
        <v>12</v>
      </c>
      <c r="B25" s="450"/>
      <c r="C25" s="450"/>
      <c r="D25" s="450"/>
      <c r="E25" s="450"/>
      <c r="F25" s="450"/>
      <c r="G25" s="450"/>
      <c r="H25" s="450"/>
      <c r="I25" s="451"/>
    </row>
    <row r="26" spans="1:9" s="54" customFormat="1">
      <c r="A26" s="117" t="s">
        <v>248</v>
      </c>
      <c r="B26" s="314" t="s">
        <v>249</v>
      </c>
      <c r="C26" s="118" t="s">
        <v>35</v>
      </c>
      <c r="D26" s="119" t="s">
        <v>118</v>
      </c>
      <c r="E26" s="315">
        <v>382.67</v>
      </c>
      <c r="F26" s="315">
        <v>76.53</v>
      </c>
      <c r="G26" s="109">
        <f>E26+F26</f>
        <v>459.20000000000005</v>
      </c>
      <c r="H26" s="120" t="s">
        <v>33</v>
      </c>
      <c r="I26" s="121" t="s">
        <v>144</v>
      </c>
    </row>
    <row r="27" spans="1:9" s="54" customFormat="1">
      <c r="A27" s="110" t="s">
        <v>126</v>
      </c>
      <c r="B27" s="111">
        <v>143002258</v>
      </c>
      <c r="C27" s="111" t="s">
        <v>250</v>
      </c>
      <c r="D27" s="112" t="s">
        <v>118</v>
      </c>
      <c r="E27" s="113">
        <v>999.66</v>
      </c>
      <c r="F27" s="113">
        <v>200</v>
      </c>
      <c r="G27" s="114">
        <f>E27+F27</f>
        <v>1199.6599999999999</v>
      </c>
      <c r="H27" s="115" t="s">
        <v>33</v>
      </c>
      <c r="I27" s="116" t="s">
        <v>144</v>
      </c>
    </row>
    <row r="28" spans="1:9" s="54" customFormat="1">
      <c r="A28" s="340" t="s">
        <v>285</v>
      </c>
      <c r="B28" s="346">
        <v>46082</v>
      </c>
      <c r="C28" s="341" t="s">
        <v>293</v>
      </c>
      <c r="D28" s="342" t="s">
        <v>118</v>
      </c>
      <c r="E28" s="343">
        <v>912.46</v>
      </c>
      <c r="F28" s="113">
        <v>1.63</v>
      </c>
      <c r="G28" s="114">
        <f>E28+F28</f>
        <v>914.09</v>
      </c>
      <c r="H28" s="344" t="s">
        <v>33</v>
      </c>
      <c r="I28" s="345" t="s">
        <v>292</v>
      </c>
    </row>
    <row r="29" spans="1:9" s="54" customFormat="1">
      <c r="A29" s="340" t="s">
        <v>319</v>
      </c>
      <c r="B29" s="352" t="s">
        <v>320</v>
      </c>
      <c r="C29" s="341" t="s">
        <v>321</v>
      </c>
      <c r="D29" s="342" t="s">
        <v>175</v>
      </c>
      <c r="E29" s="343">
        <v>62</v>
      </c>
      <c r="F29" s="113">
        <f>E29*20%</f>
        <v>12.4</v>
      </c>
      <c r="G29" s="114">
        <f>SUM(E29:F29)</f>
        <v>74.400000000000006</v>
      </c>
      <c r="H29" s="344" t="s">
        <v>33</v>
      </c>
      <c r="I29" s="345" t="s">
        <v>322</v>
      </c>
    </row>
    <row r="30" spans="1:9" s="54" customFormat="1">
      <c r="A30" s="340" t="s">
        <v>226</v>
      </c>
      <c r="B30" s="352" t="s">
        <v>398</v>
      </c>
      <c r="C30" s="341" t="s">
        <v>132</v>
      </c>
      <c r="D30" s="342" t="s">
        <v>118</v>
      </c>
      <c r="E30" s="343">
        <f>G30-F30</f>
        <v>1092.8900000000001</v>
      </c>
      <c r="F30" s="343">
        <v>204.58</v>
      </c>
      <c r="G30" s="114">
        <v>1297.47</v>
      </c>
      <c r="H30" s="344" t="s">
        <v>33</v>
      </c>
      <c r="I30" s="345" t="s">
        <v>34</v>
      </c>
    </row>
    <row r="31" spans="1:9" s="54" customFormat="1">
      <c r="A31" s="340" t="s">
        <v>175</v>
      </c>
      <c r="B31" s="352" t="s">
        <v>340</v>
      </c>
      <c r="C31" s="341" t="s">
        <v>135</v>
      </c>
      <c r="D31" s="342" t="s">
        <v>175</v>
      </c>
      <c r="E31" s="343">
        <v>4000</v>
      </c>
      <c r="F31" s="343">
        <f>E31*0.2</f>
        <v>800</v>
      </c>
      <c r="G31" s="114">
        <f>SUM(E31:F31)</f>
        <v>4800</v>
      </c>
      <c r="H31" s="344" t="s">
        <v>33</v>
      </c>
      <c r="I31" s="345" t="s">
        <v>341</v>
      </c>
    </row>
    <row r="32" spans="1:9" s="54" customFormat="1">
      <c r="A32" s="340" t="s">
        <v>175</v>
      </c>
      <c r="B32" s="352" t="s">
        <v>393</v>
      </c>
      <c r="C32" s="341" t="s">
        <v>394</v>
      </c>
      <c r="D32" s="342" t="s">
        <v>118</v>
      </c>
      <c r="E32" s="343">
        <v>420</v>
      </c>
      <c r="F32" s="343">
        <v>84</v>
      </c>
      <c r="G32" s="363">
        <f>E32+F32</f>
        <v>504</v>
      </c>
      <c r="H32" s="344" t="s">
        <v>33</v>
      </c>
      <c r="I32" s="345" t="s">
        <v>392</v>
      </c>
    </row>
    <row r="33" spans="1:9" s="54" customFormat="1">
      <c r="A33" s="340" t="s">
        <v>175</v>
      </c>
      <c r="B33" s="352" t="s">
        <v>395</v>
      </c>
      <c r="C33" s="341" t="s">
        <v>394</v>
      </c>
      <c r="D33" s="342" t="s">
        <v>118</v>
      </c>
      <c r="E33" s="343">
        <v>228.47</v>
      </c>
      <c r="F33" s="343">
        <v>38.97</v>
      </c>
      <c r="G33" s="363">
        <f>E33+F33</f>
        <v>267.44</v>
      </c>
      <c r="H33" s="344" t="s">
        <v>33</v>
      </c>
      <c r="I33" s="345" t="s">
        <v>392</v>
      </c>
    </row>
    <row r="34" spans="1:9" s="35" customFormat="1" ht="17" customHeight="1">
      <c r="A34" s="454" t="s">
        <v>10</v>
      </c>
      <c r="B34" s="454"/>
      <c r="C34" s="454"/>
      <c r="D34" s="455"/>
      <c r="E34" s="178">
        <f>SUM(E26:E33)</f>
        <v>8098.1500000000005</v>
      </c>
      <c r="F34" s="178">
        <f>SUM(F26:F33)</f>
        <v>1418.11</v>
      </c>
      <c r="G34" s="178">
        <f>SUM(G26:G33)</f>
        <v>9516.26</v>
      </c>
      <c r="H34" s="183"/>
      <c r="I34" s="180"/>
    </row>
    <row r="35" spans="1:9" s="35" customFormat="1">
      <c r="A35" s="450" t="s">
        <v>13</v>
      </c>
      <c r="B35" s="450"/>
      <c r="C35" s="450"/>
      <c r="D35" s="450"/>
      <c r="E35" s="450"/>
      <c r="F35" s="450"/>
      <c r="G35" s="450"/>
      <c r="H35" s="450"/>
      <c r="I35" s="451"/>
    </row>
    <row r="36" spans="1:9" s="54" customFormat="1">
      <c r="A36" s="117" t="s">
        <v>335</v>
      </c>
      <c r="B36" s="314" t="s">
        <v>356</v>
      </c>
      <c r="C36" s="118" t="s">
        <v>35</v>
      </c>
      <c r="D36" s="119" t="s">
        <v>335</v>
      </c>
      <c r="E36" s="315">
        <v>382.67</v>
      </c>
      <c r="F36" s="315">
        <v>76.53</v>
      </c>
      <c r="G36" s="109">
        <f>E36+F36</f>
        <v>459.20000000000005</v>
      </c>
      <c r="H36" s="120" t="s">
        <v>33</v>
      </c>
      <c r="I36" s="121" t="s">
        <v>144</v>
      </c>
    </row>
    <row r="37" spans="1:9" s="54" customFormat="1">
      <c r="A37" s="327" t="s">
        <v>461</v>
      </c>
      <c r="B37" s="385" t="s">
        <v>514</v>
      </c>
      <c r="C37" s="328" t="s">
        <v>132</v>
      </c>
      <c r="D37" s="317" t="s">
        <v>118</v>
      </c>
      <c r="E37" s="343">
        <f>G37-F37</f>
        <v>1092.8900000000001</v>
      </c>
      <c r="F37" s="343">
        <v>204.58</v>
      </c>
      <c r="G37" s="114">
        <v>1297.47</v>
      </c>
      <c r="H37" s="330" t="s">
        <v>33</v>
      </c>
      <c r="I37" s="331" t="s">
        <v>144</v>
      </c>
    </row>
    <row r="38" spans="1:9" s="54" customFormat="1">
      <c r="A38" s="110" t="s">
        <v>479</v>
      </c>
      <c r="B38" s="123" t="s">
        <v>482</v>
      </c>
      <c r="C38" s="111" t="s">
        <v>480</v>
      </c>
      <c r="D38" s="112" t="s">
        <v>481</v>
      </c>
      <c r="E38" s="113">
        <v>25</v>
      </c>
      <c r="F38" s="113">
        <f>E38*0.2</f>
        <v>5</v>
      </c>
      <c r="G38" s="109">
        <f>E38+F38</f>
        <v>30</v>
      </c>
      <c r="H38" s="115" t="s">
        <v>33</v>
      </c>
      <c r="I38" s="116" t="s">
        <v>144</v>
      </c>
    </row>
    <row r="39" spans="1:9" s="54" customFormat="1" ht="16" customHeight="1">
      <c r="A39" s="110" t="s">
        <v>488</v>
      </c>
      <c r="B39" s="379">
        <v>143002673</v>
      </c>
      <c r="C39" s="111" t="s">
        <v>489</v>
      </c>
      <c r="D39" s="112" t="s">
        <v>405</v>
      </c>
      <c r="E39" s="113">
        <v>31</v>
      </c>
      <c r="F39" s="113">
        <v>6.2</v>
      </c>
      <c r="G39" s="109">
        <f>E39+F39</f>
        <v>37.200000000000003</v>
      </c>
      <c r="H39" s="115" t="s">
        <v>33</v>
      </c>
      <c r="I39" s="116" t="s">
        <v>144</v>
      </c>
    </row>
    <row r="40" spans="1:9" s="54" customFormat="1" ht="16" customHeight="1">
      <c r="A40" s="110" t="s">
        <v>488</v>
      </c>
      <c r="B40" s="379">
        <v>143002673</v>
      </c>
      <c r="C40" s="111" t="s">
        <v>512</v>
      </c>
      <c r="D40" s="112" t="s">
        <v>405</v>
      </c>
      <c r="E40" s="113">
        <v>31</v>
      </c>
      <c r="F40" s="113">
        <f>E40*20%</f>
        <v>6.2</v>
      </c>
      <c r="G40" s="109">
        <f>SUM(E40:F40)</f>
        <v>37.200000000000003</v>
      </c>
      <c r="H40" s="115" t="s">
        <v>33</v>
      </c>
      <c r="I40" s="116" t="s">
        <v>513</v>
      </c>
    </row>
    <row r="41" spans="1:9" s="54" customFormat="1" ht="16" customHeight="1">
      <c r="A41" s="110" t="s">
        <v>199</v>
      </c>
      <c r="B41" s="379" t="s">
        <v>492</v>
      </c>
      <c r="C41" s="111" t="s">
        <v>135</v>
      </c>
      <c r="D41" s="112" t="s">
        <v>118</v>
      </c>
      <c r="E41" s="113">
        <v>4000</v>
      </c>
      <c r="F41" s="113">
        <v>800</v>
      </c>
      <c r="G41" s="109">
        <f>E41+F41</f>
        <v>4800</v>
      </c>
      <c r="H41" s="115" t="s">
        <v>33</v>
      </c>
      <c r="I41" s="116" t="s">
        <v>493</v>
      </c>
    </row>
    <row r="42" spans="1:9" s="54" customFormat="1" ht="16" customHeight="1">
      <c r="A42" s="110" t="s">
        <v>199</v>
      </c>
      <c r="B42" s="379" t="s">
        <v>515</v>
      </c>
      <c r="C42" s="111" t="s">
        <v>516</v>
      </c>
      <c r="D42" s="112" t="s">
        <v>118</v>
      </c>
      <c r="E42" s="113">
        <v>420</v>
      </c>
      <c r="F42" s="113">
        <f>E42*20%</f>
        <v>84</v>
      </c>
      <c r="G42" s="329">
        <f>SUM(E42:F42)</f>
        <v>504</v>
      </c>
      <c r="H42" s="115" t="s">
        <v>33</v>
      </c>
      <c r="I42" s="116" t="s">
        <v>517</v>
      </c>
    </row>
    <row r="43" spans="1:9" s="54" customFormat="1">
      <c r="A43" s="110" t="s">
        <v>199</v>
      </c>
      <c r="B43" s="123" t="s">
        <v>518</v>
      </c>
      <c r="C43" s="111" t="s">
        <v>394</v>
      </c>
      <c r="D43" s="112" t="s">
        <v>118</v>
      </c>
      <c r="E43" s="113">
        <v>138.46</v>
      </c>
      <c r="F43" s="113">
        <v>27.7</v>
      </c>
      <c r="G43" s="114">
        <f>SUM(E43:F43)</f>
        <v>166.16</v>
      </c>
      <c r="H43" s="115" t="s">
        <v>33</v>
      </c>
      <c r="I43" s="116" t="s">
        <v>517</v>
      </c>
    </row>
    <row r="44" spans="1:9" s="54" customFormat="1" ht="17" customHeight="1">
      <c r="A44" s="454" t="s">
        <v>10</v>
      </c>
      <c r="B44" s="454"/>
      <c r="C44" s="454"/>
      <c r="D44" s="455"/>
      <c r="E44" s="178">
        <f>SUM(E36:E43)</f>
        <v>6121.02</v>
      </c>
      <c r="F44" s="178">
        <f>SUM(F36:F43)</f>
        <v>1210.21</v>
      </c>
      <c r="G44" s="178">
        <f>SUM(G36:G43)</f>
        <v>7331.23</v>
      </c>
      <c r="H44" s="183"/>
      <c r="I44" s="180"/>
    </row>
    <row r="45" spans="1:9" s="54" customFormat="1">
      <c r="A45" s="450" t="s">
        <v>39</v>
      </c>
      <c r="B45" s="450"/>
      <c r="C45" s="450"/>
      <c r="D45" s="450"/>
      <c r="E45" s="450"/>
      <c r="F45" s="450"/>
      <c r="G45" s="450"/>
      <c r="H45" s="450"/>
      <c r="I45" s="451"/>
    </row>
    <row r="46" spans="1:9" s="54" customFormat="1">
      <c r="A46" s="125"/>
      <c r="B46" s="126"/>
      <c r="C46" s="127"/>
      <c r="D46" s="128"/>
      <c r="E46" s="129"/>
      <c r="F46" s="129"/>
      <c r="G46" s="130"/>
      <c r="H46" s="131"/>
      <c r="I46" s="132"/>
    </row>
    <row r="47" spans="1:9" s="54" customFormat="1">
      <c r="A47" s="327" t="s">
        <v>498</v>
      </c>
      <c r="B47" s="380">
        <v>143002747</v>
      </c>
      <c r="C47" s="328" t="s">
        <v>499</v>
      </c>
      <c r="D47" s="317"/>
      <c r="E47" s="318">
        <v>999.99</v>
      </c>
      <c r="F47" s="318">
        <v>200</v>
      </c>
      <c r="G47" s="329">
        <f>E47+F47</f>
        <v>1199.99</v>
      </c>
      <c r="H47" s="330" t="s">
        <v>33</v>
      </c>
      <c r="I47" s="331" t="s">
        <v>500</v>
      </c>
    </row>
    <row r="48" spans="1:9" s="54" customFormat="1">
      <c r="A48" s="327" t="s">
        <v>485</v>
      </c>
      <c r="B48" s="304" t="s">
        <v>572</v>
      </c>
      <c r="C48" s="328" t="s">
        <v>480</v>
      </c>
      <c r="D48" s="317" t="s">
        <v>485</v>
      </c>
      <c r="E48" s="318">
        <v>25</v>
      </c>
      <c r="F48" s="318">
        <v>5</v>
      </c>
      <c r="G48" s="329">
        <f>E48+F48</f>
        <v>30</v>
      </c>
      <c r="H48" s="330" t="s">
        <v>33</v>
      </c>
      <c r="I48" s="331" t="s">
        <v>500</v>
      </c>
    </row>
    <row r="49" spans="1:9" s="54" customFormat="1">
      <c r="A49" s="327" t="s">
        <v>576</v>
      </c>
      <c r="B49" s="304" t="s">
        <v>615</v>
      </c>
      <c r="C49" s="328" t="s">
        <v>132</v>
      </c>
      <c r="D49" s="317" t="s">
        <v>118</v>
      </c>
      <c r="E49" s="318">
        <v>1092.8900000000001</v>
      </c>
      <c r="F49" s="318">
        <v>204.58</v>
      </c>
      <c r="G49" s="329">
        <f>SUM(E49:F49)</f>
        <v>1297.47</v>
      </c>
      <c r="H49" s="330" t="s">
        <v>33</v>
      </c>
      <c r="I49" s="331" t="s">
        <v>144</v>
      </c>
    </row>
    <row r="50" spans="1:9" s="54" customFormat="1">
      <c r="A50" s="110" t="s">
        <v>405</v>
      </c>
      <c r="B50" s="111" t="s">
        <v>613</v>
      </c>
      <c r="C50" s="111" t="s">
        <v>394</v>
      </c>
      <c r="D50" s="112" t="s">
        <v>118</v>
      </c>
      <c r="E50" s="113">
        <v>580.79999999999995</v>
      </c>
      <c r="F50" s="113">
        <v>65.22</v>
      </c>
      <c r="G50" s="114">
        <f>SUM(E50:F50)</f>
        <v>646.02</v>
      </c>
      <c r="H50" s="115" t="s">
        <v>33</v>
      </c>
      <c r="I50" s="116" t="s">
        <v>619</v>
      </c>
    </row>
    <row r="51" spans="1:9" s="54" customFormat="1">
      <c r="A51" s="110" t="s">
        <v>405</v>
      </c>
      <c r="B51" s="110" t="s">
        <v>614</v>
      </c>
      <c r="C51" s="111" t="s">
        <v>394</v>
      </c>
      <c r="D51" s="112" t="s">
        <v>118</v>
      </c>
      <c r="E51" s="113">
        <v>420</v>
      </c>
      <c r="F51" s="113">
        <v>84</v>
      </c>
      <c r="G51" s="114">
        <v>504</v>
      </c>
      <c r="H51" s="115" t="s">
        <v>33</v>
      </c>
      <c r="I51" s="116" t="s">
        <v>619</v>
      </c>
    </row>
    <row r="52" spans="1:9" s="54" customFormat="1">
      <c r="A52" s="110" t="s">
        <v>405</v>
      </c>
      <c r="B52" s="110" t="s">
        <v>643</v>
      </c>
      <c r="C52" s="111" t="s">
        <v>135</v>
      </c>
      <c r="D52" s="112" t="s">
        <v>118</v>
      </c>
      <c r="E52" s="113">
        <v>4377</v>
      </c>
      <c r="F52" s="113">
        <f>E52*0.2</f>
        <v>875.40000000000009</v>
      </c>
      <c r="G52" s="114">
        <f>E52+F52</f>
        <v>5252.4</v>
      </c>
      <c r="H52" s="115" t="s">
        <v>33</v>
      </c>
      <c r="I52" s="116" t="s">
        <v>644</v>
      </c>
    </row>
    <row r="53" spans="1:9" s="35" customFormat="1">
      <c r="A53" s="84"/>
      <c r="B53" s="97"/>
      <c r="C53" s="66"/>
      <c r="D53" s="86"/>
      <c r="E53" s="82"/>
      <c r="F53" s="82"/>
      <c r="G53" s="68"/>
      <c r="H53" s="64"/>
      <c r="I53" s="85"/>
    </row>
    <row r="54" spans="1:9" s="35" customFormat="1" ht="17" customHeight="1">
      <c r="A54" s="454" t="s">
        <v>10</v>
      </c>
      <c r="B54" s="454"/>
      <c r="C54" s="454"/>
      <c r="D54" s="455"/>
      <c r="E54" s="178">
        <f>SUM(E46:E53)</f>
        <v>7495.68</v>
      </c>
      <c r="F54" s="178">
        <f>SUM(F46:F53)</f>
        <v>1434.2000000000003</v>
      </c>
      <c r="G54" s="178">
        <f>SUM(G46:G53)</f>
        <v>8929.8799999999992</v>
      </c>
      <c r="H54" s="183"/>
      <c r="I54" s="180"/>
    </row>
    <row r="55" spans="1:9" s="35" customFormat="1">
      <c r="A55" s="450" t="s">
        <v>41</v>
      </c>
      <c r="B55" s="450"/>
      <c r="C55" s="450"/>
      <c r="D55" s="450"/>
      <c r="E55" s="450"/>
      <c r="F55" s="450"/>
      <c r="G55" s="450"/>
      <c r="H55" s="450"/>
      <c r="I55" s="451"/>
    </row>
    <row r="56" spans="1:9" s="54" customFormat="1">
      <c r="A56" s="110" t="s">
        <v>587</v>
      </c>
      <c r="B56" s="110" t="s">
        <v>588</v>
      </c>
      <c r="C56" s="110" t="s">
        <v>35</v>
      </c>
      <c r="D56" s="401" t="s">
        <v>40</v>
      </c>
      <c r="E56" s="402">
        <v>382.67</v>
      </c>
      <c r="F56" s="402">
        <v>76.53</v>
      </c>
      <c r="G56" s="402">
        <v>459.2</v>
      </c>
      <c r="H56" s="401" t="s">
        <v>33</v>
      </c>
      <c r="I56" s="110" t="s">
        <v>589</v>
      </c>
    </row>
    <row r="57" spans="1:9" s="54" customFormat="1">
      <c r="A57" s="327" t="s">
        <v>541</v>
      </c>
      <c r="B57" s="410">
        <v>755000491506</v>
      </c>
      <c r="C57" s="327" t="s">
        <v>132</v>
      </c>
      <c r="D57" s="408" t="s">
        <v>118</v>
      </c>
      <c r="E57" s="318">
        <v>1092.8900000000001</v>
      </c>
      <c r="F57" s="318">
        <v>204.58</v>
      </c>
      <c r="G57" s="329">
        <f>SUM(E57:F57)</f>
        <v>1297.47</v>
      </c>
      <c r="H57" s="408" t="s">
        <v>33</v>
      </c>
      <c r="I57" s="409" t="s">
        <v>34</v>
      </c>
    </row>
    <row r="58" spans="1:9" s="54" customFormat="1">
      <c r="A58" s="117" t="s">
        <v>358</v>
      </c>
      <c r="B58" s="314" t="s">
        <v>668</v>
      </c>
      <c r="C58" s="118" t="s">
        <v>135</v>
      </c>
      <c r="D58" s="119" t="s">
        <v>40</v>
      </c>
      <c r="E58" s="315">
        <v>4000</v>
      </c>
      <c r="F58" s="315">
        <f>E58*0.2</f>
        <v>800</v>
      </c>
      <c r="G58" s="109">
        <f>E58+F58</f>
        <v>4800</v>
      </c>
      <c r="H58" s="120" t="s">
        <v>33</v>
      </c>
      <c r="I58" s="121" t="s">
        <v>669</v>
      </c>
    </row>
    <row r="59" spans="1:9" s="54" customFormat="1">
      <c r="A59" s="110" t="s">
        <v>536</v>
      </c>
      <c r="B59" s="110" t="s">
        <v>736</v>
      </c>
      <c r="C59" s="111" t="s">
        <v>394</v>
      </c>
      <c r="D59" s="112" t="s">
        <v>118</v>
      </c>
      <c r="E59" s="113">
        <v>420</v>
      </c>
      <c r="F59" s="113">
        <v>84</v>
      </c>
      <c r="G59" s="114">
        <v>504</v>
      </c>
      <c r="H59" s="115" t="s">
        <v>33</v>
      </c>
      <c r="I59" s="116" t="s">
        <v>755</v>
      </c>
    </row>
    <row r="60" spans="1:9" s="54" customFormat="1">
      <c r="A60" s="406" t="s">
        <v>536</v>
      </c>
      <c r="B60" s="123" t="s">
        <v>745</v>
      </c>
      <c r="C60" s="322" t="s">
        <v>394</v>
      </c>
      <c r="D60" s="324" t="s">
        <v>118</v>
      </c>
      <c r="E60" s="167">
        <v>145.31</v>
      </c>
      <c r="F60" s="167">
        <v>23.73</v>
      </c>
      <c r="G60" s="325">
        <f>SUM(E60:F60)</f>
        <v>169.04</v>
      </c>
      <c r="H60" s="326" t="s">
        <v>33</v>
      </c>
      <c r="I60" s="407" t="s">
        <v>754</v>
      </c>
    </row>
    <row r="61" spans="1:9" s="35" customFormat="1">
      <c r="A61" s="133"/>
      <c r="B61" s="97"/>
      <c r="C61" s="134"/>
      <c r="D61" s="135"/>
      <c r="E61" s="136"/>
      <c r="F61" s="136"/>
      <c r="G61" s="137"/>
      <c r="H61" s="138"/>
      <c r="I61" s="139"/>
    </row>
    <row r="62" spans="1:9" s="54" customFormat="1">
      <c r="A62" s="133"/>
      <c r="B62" s="97"/>
      <c r="C62" s="134"/>
      <c r="D62" s="135"/>
      <c r="E62" s="136"/>
      <c r="F62" s="136"/>
      <c r="G62" s="137"/>
      <c r="H62" s="138"/>
      <c r="I62" s="139"/>
    </row>
    <row r="63" spans="1:9" s="35" customFormat="1">
      <c r="A63" s="133"/>
      <c r="B63" s="108"/>
      <c r="C63" s="134"/>
      <c r="D63" s="135"/>
      <c r="E63" s="136"/>
      <c r="F63" s="136"/>
      <c r="G63" s="137"/>
      <c r="H63" s="138"/>
      <c r="I63" s="139"/>
    </row>
    <row r="64" spans="1:9" s="35" customFormat="1" ht="17" customHeight="1">
      <c r="A64" s="458" t="s">
        <v>10</v>
      </c>
      <c r="B64" s="458"/>
      <c r="C64" s="458"/>
      <c r="D64" s="459"/>
      <c r="E64" s="181">
        <f>SUM(E56:E63)</f>
        <v>6040.8700000000008</v>
      </c>
      <c r="F64" s="181">
        <f>SUM(F56:F63)</f>
        <v>1188.8400000000001</v>
      </c>
      <c r="G64" s="181">
        <f>SUM(G56:G63)</f>
        <v>7229.71</v>
      </c>
      <c r="H64" s="184"/>
      <c r="I64" s="182"/>
    </row>
    <row r="65" spans="1:9" s="54" customFormat="1">
      <c r="A65" s="450" t="s">
        <v>46</v>
      </c>
      <c r="B65" s="450"/>
      <c r="C65" s="450"/>
      <c r="D65" s="450"/>
      <c r="E65" s="450"/>
      <c r="F65" s="450"/>
      <c r="G65" s="450"/>
      <c r="H65" s="450"/>
      <c r="I65" s="451"/>
    </row>
    <row r="66" spans="1:9" s="54" customFormat="1">
      <c r="A66" s="406" t="s">
        <v>602</v>
      </c>
      <c r="B66" s="101" t="s">
        <v>680</v>
      </c>
      <c r="C66" s="322" t="s">
        <v>35</v>
      </c>
      <c r="D66" s="324" t="s">
        <v>602</v>
      </c>
      <c r="E66" s="167">
        <v>382.67</v>
      </c>
      <c r="F66" s="167">
        <v>76.53</v>
      </c>
      <c r="G66" s="325">
        <v>459.2</v>
      </c>
      <c r="H66" s="326" t="s">
        <v>33</v>
      </c>
      <c r="I66" s="407" t="s">
        <v>681</v>
      </c>
    </row>
    <row r="67" spans="1:9" s="54" customFormat="1">
      <c r="A67" s="406" t="s">
        <v>602</v>
      </c>
      <c r="B67" s="101" t="s">
        <v>689</v>
      </c>
      <c r="C67" s="322" t="s">
        <v>690</v>
      </c>
      <c r="D67" s="324" t="s">
        <v>621</v>
      </c>
      <c r="E67" s="167">
        <v>1030.99</v>
      </c>
      <c r="F67" s="167">
        <v>206.2</v>
      </c>
      <c r="G67" s="325">
        <f>E67+F67</f>
        <v>1237.19</v>
      </c>
      <c r="H67" s="326" t="s">
        <v>33</v>
      </c>
      <c r="I67" s="407" t="s">
        <v>691</v>
      </c>
    </row>
    <row r="68" spans="1:9" s="54" customFormat="1">
      <c r="A68" s="133"/>
      <c r="B68" s="124"/>
      <c r="C68" s="134"/>
      <c r="D68" s="135"/>
      <c r="E68" s="136"/>
      <c r="F68" s="136"/>
      <c r="G68" s="137"/>
      <c r="H68" s="138"/>
      <c r="I68" s="139"/>
    </row>
    <row r="69" spans="1:9" s="54" customFormat="1">
      <c r="A69" s="133"/>
      <c r="B69" s="108"/>
      <c r="C69" s="134"/>
      <c r="D69" s="135"/>
      <c r="E69" s="136"/>
      <c r="F69" s="136"/>
      <c r="G69" s="137"/>
      <c r="H69" s="138"/>
      <c r="I69" s="139"/>
    </row>
    <row r="70" spans="1:9" s="54" customFormat="1">
      <c r="A70" s="133"/>
      <c r="B70" s="108"/>
      <c r="C70" s="134"/>
      <c r="D70" s="135"/>
      <c r="E70" s="136"/>
      <c r="F70" s="136"/>
      <c r="G70" s="137"/>
      <c r="H70" s="138"/>
      <c r="I70" s="139"/>
    </row>
    <row r="71" spans="1:9" s="54" customFormat="1">
      <c r="A71" s="133"/>
      <c r="B71" s="108"/>
      <c r="C71" s="134"/>
      <c r="D71" s="135"/>
      <c r="E71" s="136"/>
      <c r="F71" s="136"/>
      <c r="G71" s="137"/>
      <c r="H71" s="138"/>
      <c r="I71" s="139"/>
    </row>
    <row r="72" spans="1:9" s="35" customFormat="1" ht="17" customHeight="1">
      <c r="A72" s="133"/>
      <c r="B72" s="108"/>
      <c r="C72" s="134"/>
      <c r="D72" s="135"/>
      <c r="E72" s="136"/>
      <c r="F72" s="136"/>
      <c r="G72" s="137"/>
      <c r="H72" s="138"/>
      <c r="I72" s="139"/>
    </row>
    <row r="73" spans="1:9" s="35" customFormat="1" ht="17" customHeight="1">
      <c r="A73" s="133"/>
      <c r="B73" s="98"/>
      <c r="C73" s="134"/>
      <c r="D73" s="135"/>
      <c r="E73" s="136"/>
      <c r="F73" s="136"/>
      <c r="G73" s="137"/>
      <c r="H73" s="138"/>
      <c r="I73" s="139"/>
    </row>
    <row r="74" spans="1:9" s="35" customFormat="1" ht="16">
      <c r="A74" s="133"/>
      <c r="B74" s="140"/>
      <c r="C74" s="134"/>
      <c r="D74" s="135"/>
      <c r="E74" s="136"/>
      <c r="F74" s="136"/>
      <c r="G74" s="137"/>
      <c r="H74" s="138"/>
      <c r="I74" s="139"/>
    </row>
    <row r="75" spans="1:9" s="35" customFormat="1">
      <c r="A75" s="133"/>
      <c r="B75" s="141"/>
      <c r="C75" s="134"/>
      <c r="D75" s="135"/>
      <c r="E75" s="136"/>
      <c r="F75" s="136"/>
      <c r="G75" s="137"/>
      <c r="H75" s="138"/>
      <c r="I75" s="139"/>
    </row>
    <row r="76" spans="1:9" s="35" customFormat="1">
      <c r="A76" s="133"/>
      <c r="B76" s="108"/>
      <c r="C76" s="134"/>
      <c r="D76" s="135"/>
      <c r="E76" s="136"/>
      <c r="F76" s="136"/>
      <c r="G76" s="137"/>
      <c r="H76" s="138"/>
      <c r="I76" s="139"/>
    </row>
    <row r="77" spans="1:9" s="35" customFormat="1">
      <c r="A77" s="133"/>
      <c r="B77" s="108"/>
      <c r="C77" s="134"/>
      <c r="D77" s="135"/>
      <c r="E77" s="136"/>
      <c r="F77" s="136"/>
      <c r="G77" s="137"/>
      <c r="H77" s="138"/>
      <c r="I77" s="139"/>
    </row>
    <row r="78" spans="1:9" s="35" customFormat="1">
      <c r="A78" s="133"/>
      <c r="B78" s="108"/>
      <c r="C78" s="134"/>
      <c r="D78" s="135"/>
      <c r="E78" s="136"/>
      <c r="F78" s="136"/>
      <c r="G78" s="137"/>
      <c r="H78" s="138"/>
      <c r="I78" s="139"/>
    </row>
    <row r="79" spans="1:9" s="35" customFormat="1">
      <c r="A79" s="133"/>
      <c r="B79" s="108"/>
      <c r="C79" s="134"/>
      <c r="D79" s="135"/>
      <c r="E79" s="136"/>
      <c r="F79" s="136"/>
      <c r="G79" s="137"/>
      <c r="H79" s="138"/>
      <c r="I79" s="139"/>
    </row>
    <row r="80" spans="1:9" s="36" customFormat="1">
      <c r="A80" s="133"/>
      <c r="B80" s="108"/>
      <c r="C80" s="134"/>
      <c r="D80" s="135"/>
      <c r="E80" s="136"/>
      <c r="F80" s="136"/>
      <c r="G80" s="137"/>
      <c r="H80" s="138"/>
      <c r="I80" s="139"/>
    </row>
    <row r="81" spans="1:256" s="35" customFormat="1" ht="17" customHeight="1">
      <c r="A81" s="458" t="s">
        <v>10</v>
      </c>
      <c r="B81" s="458"/>
      <c r="C81" s="458"/>
      <c r="D81" s="459"/>
      <c r="E81" s="181">
        <f>SUM(E66:E80)</f>
        <v>1413.66</v>
      </c>
      <c r="F81" s="181">
        <f>SUM(F66:F80)</f>
        <v>282.73</v>
      </c>
      <c r="G81" s="181">
        <f>SUM(G66:G80)</f>
        <v>1696.39</v>
      </c>
      <c r="H81" s="184"/>
      <c r="I81" s="182"/>
    </row>
    <row r="82" spans="1:256" s="35" customFormat="1">
      <c r="A82" s="450" t="s">
        <v>47</v>
      </c>
      <c r="B82" s="450"/>
      <c r="C82" s="450"/>
      <c r="D82" s="450"/>
      <c r="E82" s="450"/>
      <c r="F82" s="450"/>
      <c r="G82" s="450"/>
      <c r="H82" s="450"/>
      <c r="I82" s="451"/>
    </row>
    <row r="83" spans="1:256" s="54" customFormat="1">
      <c r="A83" s="133"/>
      <c r="B83" s="108"/>
      <c r="C83" s="134"/>
      <c r="D83" s="135"/>
      <c r="E83" s="136"/>
      <c r="F83" s="136"/>
      <c r="G83" s="137"/>
      <c r="H83" s="138"/>
      <c r="I83" s="139"/>
    </row>
    <row r="84" spans="1:256" s="54" customFormat="1">
      <c r="A84" s="133"/>
      <c r="B84" s="222"/>
      <c r="C84" s="134"/>
      <c r="D84" s="135"/>
      <c r="E84" s="136"/>
      <c r="F84" s="136"/>
      <c r="G84" s="137"/>
      <c r="H84" s="138"/>
      <c r="I84" s="139"/>
    </row>
    <row r="85" spans="1:256" s="54" customFormat="1">
      <c r="A85" s="133"/>
      <c r="B85" s="223"/>
      <c r="C85" s="134"/>
      <c r="D85" s="135"/>
      <c r="E85" s="136"/>
      <c r="F85" s="136"/>
      <c r="G85" s="137"/>
      <c r="H85" s="138"/>
      <c r="I85" s="139"/>
    </row>
    <row r="86" spans="1:256" s="54" customFormat="1">
      <c r="A86" s="133"/>
      <c r="B86" s="223"/>
      <c r="C86" s="134"/>
      <c r="D86" s="135"/>
      <c r="E86" s="136"/>
      <c r="F86" s="136"/>
      <c r="G86" s="137"/>
      <c r="H86" s="138"/>
      <c r="I86" s="139"/>
    </row>
    <row r="87" spans="1:256" s="54" customFormat="1">
      <c r="A87" s="133"/>
      <c r="B87" s="134"/>
      <c r="C87" s="134"/>
      <c r="D87" s="135"/>
      <c r="E87" s="136"/>
      <c r="F87" s="136"/>
      <c r="G87" s="137"/>
      <c r="H87" s="138"/>
      <c r="I87" s="139"/>
    </row>
    <row r="88" spans="1:256" s="54" customFormat="1">
      <c r="A88" s="133"/>
      <c r="B88" s="122"/>
      <c r="C88" s="134"/>
      <c r="D88" s="135"/>
      <c r="E88" s="136"/>
      <c r="F88" s="136"/>
      <c r="G88" s="137"/>
      <c r="H88" s="138"/>
      <c r="I88" s="139"/>
    </row>
    <row r="89" spans="1:256" s="54" customFormat="1">
      <c r="A89" s="133"/>
      <c r="B89" s="224"/>
      <c r="C89" s="134"/>
      <c r="D89" s="135"/>
      <c r="E89" s="136"/>
      <c r="F89" s="136"/>
      <c r="G89" s="137"/>
      <c r="H89" s="138"/>
      <c r="I89" s="139"/>
    </row>
    <row r="90" spans="1:256" s="54" customFormat="1">
      <c r="A90" s="133"/>
      <c r="B90" s="133"/>
      <c r="C90" s="134"/>
      <c r="D90" s="135"/>
      <c r="E90" s="136"/>
      <c r="F90" s="136"/>
      <c r="G90" s="137"/>
      <c r="H90" s="138"/>
      <c r="I90" s="139"/>
    </row>
    <row r="91" spans="1:256" s="54" customFormat="1">
      <c r="A91" s="133"/>
      <c r="B91" s="133"/>
      <c r="C91" s="134"/>
      <c r="D91" s="135"/>
      <c r="E91" s="136"/>
      <c r="F91" s="136"/>
      <c r="G91" s="137"/>
      <c r="H91" s="138"/>
      <c r="I91" s="139"/>
    </row>
    <row r="92" spans="1:256" s="35" customFormat="1">
      <c r="A92" s="133"/>
      <c r="B92" s="142"/>
      <c r="C92" s="134"/>
      <c r="D92" s="135"/>
      <c r="E92" s="136"/>
      <c r="F92" s="136"/>
      <c r="G92" s="137"/>
      <c r="H92" s="138"/>
      <c r="I92" s="139"/>
    </row>
    <row r="93" spans="1:256" s="35" customFormat="1">
      <c r="A93" s="133"/>
      <c r="B93" s="142"/>
      <c r="C93" s="134"/>
      <c r="D93" s="135"/>
      <c r="E93" s="136"/>
      <c r="F93" s="136"/>
      <c r="G93" s="137"/>
      <c r="H93" s="138"/>
      <c r="I93" s="139"/>
    </row>
    <row r="94" spans="1:256" s="35" customFormat="1">
      <c r="A94" s="133"/>
      <c r="B94" s="108"/>
      <c r="C94" s="134"/>
      <c r="D94" s="135"/>
      <c r="E94" s="136"/>
      <c r="F94" s="136"/>
      <c r="G94" s="137"/>
      <c r="H94" s="138"/>
      <c r="I94" s="139"/>
    </row>
    <row r="95" spans="1:256" s="35" customFormat="1">
      <c r="A95" s="133"/>
      <c r="B95" s="83"/>
      <c r="C95" s="134"/>
      <c r="D95" s="64"/>
      <c r="E95" s="82"/>
      <c r="F95" s="82"/>
      <c r="G95" s="82"/>
      <c r="H95" s="143"/>
      <c r="I95" s="139"/>
    </row>
    <row r="96" spans="1:256" s="35" customFormat="1" ht="16">
      <c r="A96" s="133"/>
      <c r="B96" s="83"/>
      <c r="C96" s="134"/>
      <c r="D96" s="64"/>
      <c r="E96" s="82"/>
      <c r="F96" s="82"/>
      <c r="G96" s="82"/>
      <c r="H96" s="143"/>
      <c r="I96" s="139"/>
      <c r="J96" s="41"/>
      <c r="K96" s="37"/>
      <c r="L96" s="42"/>
      <c r="M96" s="38"/>
      <c r="N96" s="39"/>
      <c r="O96" s="39"/>
      <c r="P96" s="39"/>
      <c r="Q96" s="40"/>
      <c r="R96" s="43"/>
      <c r="S96" s="44"/>
      <c r="T96" s="37"/>
      <c r="U96" s="42"/>
      <c r="V96" s="38"/>
      <c r="W96" s="39"/>
      <c r="X96" s="39"/>
      <c r="Y96" s="39"/>
      <c r="Z96" s="40"/>
      <c r="AA96" s="43"/>
      <c r="AB96" s="44"/>
      <c r="AC96" s="37"/>
      <c r="AD96" s="42"/>
      <c r="AE96" s="38"/>
      <c r="AF96" s="39"/>
      <c r="AG96" s="39"/>
      <c r="AH96" s="39"/>
      <c r="AI96" s="40"/>
      <c r="AJ96" s="43"/>
      <c r="AK96" s="44"/>
      <c r="AL96" s="37"/>
      <c r="AM96" s="42"/>
      <c r="AN96" s="38"/>
      <c r="AO96" s="39"/>
      <c r="AP96" s="39"/>
      <c r="AQ96" s="39"/>
      <c r="AR96" s="40"/>
      <c r="AS96" s="43"/>
      <c r="AT96" s="44"/>
      <c r="AU96" s="37"/>
      <c r="AV96" s="42"/>
      <c r="AW96" s="38"/>
      <c r="AX96" s="39"/>
      <c r="AY96" s="39"/>
      <c r="AZ96" s="39"/>
      <c r="BA96" s="40"/>
      <c r="BB96" s="43"/>
      <c r="BC96" s="44"/>
      <c r="BD96" s="37"/>
      <c r="BE96" s="42"/>
      <c r="BF96" s="38"/>
      <c r="BG96" s="39"/>
      <c r="BH96" s="39"/>
      <c r="BI96" s="39"/>
      <c r="BJ96" s="40"/>
      <c r="BK96" s="43"/>
      <c r="BL96" s="44"/>
      <c r="BM96" s="37"/>
      <c r="BN96" s="42"/>
      <c r="BO96" s="38"/>
      <c r="BP96" s="39"/>
      <c r="BQ96" s="39"/>
      <c r="BR96" s="39"/>
      <c r="BS96" s="40"/>
      <c r="BT96" s="43"/>
      <c r="BU96" s="44"/>
      <c r="BV96" s="37"/>
      <c r="BW96" s="42"/>
      <c r="BX96" s="38"/>
      <c r="BY96" s="39"/>
      <c r="BZ96" s="39"/>
      <c r="CA96" s="39"/>
      <c r="CB96" s="40"/>
      <c r="CC96" s="43"/>
      <c r="CD96" s="44"/>
      <c r="CE96" s="37"/>
      <c r="CF96" s="42"/>
      <c r="CG96" s="38"/>
      <c r="CH96" s="39"/>
      <c r="CI96" s="39"/>
      <c r="CJ96" s="39"/>
      <c r="CK96" s="40"/>
      <c r="CL96" s="43"/>
      <c r="CM96" s="44"/>
      <c r="CN96" s="37"/>
      <c r="CO96" s="42"/>
      <c r="CP96" s="38"/>
      <c r="CQ96" s="39"/>
      <c r="CR96" s="39"/>
      <c r="CS96" s="39"/>
      <c r="CT96" s="40"/>
      <c r="CU96" s="43"/>
      <c r="CV96" s="44"/>
      <c r="CW96" s="37"/>
      <c r="CX96" s="42"/>
      <c r="CY96" s="38"/>
      <c r="CZ96" s="39"/>
      <c r="DA96" s="39"/>
      <c r="DB96" s="39"/>
      <c r="DC96" s="40"/>
      <c r="DD96" s="43"/>
      <c r="DE96" s="44"/>
      <c r="DF96" s="37"/>
      <c r="DG96" s="42"/>
      <c r="DH96" s="38"/>
      <c r="DI96" s="39"/>
      <c r="DJ96" s="39"/>
      <c r="DK96" s="39"/>
      <c r="DL96" s="40"/>
      <c r="DM96" s="43"/>
      <c r="DN96" s="44"/>
      <c r="DO96" s="37"/>
      <c r="DP96" s="42"/>
      <c r="DQ96" s="38"/>
      <c r="DR96" s="39"/>
      <c r="DS96" s="39"/>
      <c r="DT96" s="39"/>
      <c r="DU96" s="40"/>
      <c r="DV96" s="43"/>
      <c r="DW96" s="44"/>
      <c r="DX96" s="37"/>
      <c r="DY96" s="42"/>
      <c r="DZ96" s="38"/>
      <c r="EA96" s="39"/>
      <c r="EB96" s="39"/>
      <c r="EC96" s="39"/>
      <c r="ED96" s="40"/>
      <c r="EE96" s="43"/>
      <c r="EF96" s="44"/>
      <c r="EG96" s="37"/>
      <c r="EH96" s="42"/>
      <c r="EI96" s="38"/>
      <c r="EJ96" s="39"/>
      <c r="EK96" s="39"/>
      <c r="EL96" s="39"/>
      <c r="EM96" s="40"/>
      <c r="EN96" s="43"/>
      <c r="EO96" s="44"/>
      <c r="EP96" s="37"/>
      <c r="EQ96" s="42"/>
      <c r="ER96" s="38"/>
      <c r="ES96" s="39"/>
      <c r="ET96" s="39"/>
      <c r="EU96" s="39"/>
      <c r="EV96" s="40"/>
      <c r="EW96" s="43"/>
      <c r="EX96" s="44"/>
      <c r="EY96" s="37"/>
      <c r="EZ96" s="42"/>
      <c r="FA96" s="38"/>
      <c r="FB96" s="39"/>
      <c r="FC96" s="39"/>
      <c r="FD96" s="39"/>
      <c r="FE96" s="40"/>
      <c r="FF96" s="43"/>
      <c r="FG96" s="44"/>
      <c r="FH96" s="37"/>
      <c r="FI96" s="42"/>
      <c r="FJ96" s="38"/>
      <c r="FK96" s="39"/>
      <c r="FL96" s="39"/>
      <c r="FM96" s="39"/>
      <c r="FN96" s="40"/>
      <c r="FO96" s="43"/>
      <c r="FP96" s="44"/>
      <c r="FQ96" s="37"/>
      <c r="FR96" s="42"/>
      <c r="FS96" s="38"/>
      <c r="FT96" s="39"/>
      <c r="FU96" s="39"/>
      <c r="FV96" s="39"/>
      <c r="FW96" s="40"/>
      <c r="FX96" s="43"/>
      <c r="FY96" s="44"/>
      <c r="FZ96" s="37"/>
      <c r="GA96" s="42"/>
      <c r="GB96" s="38"/>
      <c r="GC96" s="39"/>
      <c r="GD96" s="39"/>
      <c r="GE96" s="39"/>
      <c r="GF96" s="40"/>
      <c r="GG96" s="43"/>
      <c r="GH96" s="44"/>
      <c r="GI96" s="37"/>
      <c r="GJ96" s="42"/>
      <c r="GK96" s="38"/>
      <c r="GL96" s="39"/>
      <c r="GM96" s="39"/>
      <c r="GN96" s="39"/>
      <c r="GO96" s="40"/>
      <c r="GP96" s="43"/>
      <c r="GQ96" s="44"/>
      <c r="GR96" s="37"/>
      <c r="GS96" s="42"/>
      <c r="GT96" s="38"/>
      <c r="GU96" s="39"/>
      <c r="GV96" s="39"/>
      <c r="GW96" s="39"/>
      <c r="GX96" s="40"/>
      <c r="GY96" s="43"/>
      <c r="GZ96" s="44"/>
      <c r="HA96" s="37"/>
      <c r="HB96" s="42"/>
      <c r="HC96" s="38"/>
      <c r="HD96" s="39"/>
      <c r="HE96" s="39"/>
      <c r="HF96" s="39"/>
      <c r="HG96" s="40"/>
      <c r="HH96" s="43"/>
      <c r="HI96" s="44"/>
      <c r="HJ96" s="37"/>
      <c r="HK96" s="42"/>
      <c r="HL96" s="38"/>
      <c r="HM96" s="39"/>
      <c r="HN96" s="39"/>
      <c r="HO96" s="39"/>
      <c r="HP96" s="40"/>
      <c r="HQ96" s="43"/>
      <c r="HR96" s="44"/>
      <c r="HS96" s="37"/>
      <c r="HT96" s="42"/>
      <c r="HU96" s="38"/>
      <c r="HV96" s="39"/>
      <c r="HW96" s="39"/>
      <c r="HX96" s="39"/>
      <c r="HY96" s="40"/>
      <c r="HZ96" s="43"/>
      <c r="IA96" s="44"/>
      <c r="IB96" s="37"/>
      <c r="IC96" s="42"/>
      <c r="ID96" s="38"/>
      <c r="IE96" s="39"/>
      <c r="IF96" s="39"/>
      <c r="IG96" s="39"/>
      <c r="IH96" s="40"/>
      <c r="II96" s="43"/>
      <c r="IJ96" s="44"/>
      <c r="IK96" s="37"/>
      <c r="IL96" s="42"/>
      <c r="IM96" s="38"/>
      <c r="IN96" s="39"/>
      <c r="IO96" s="39"/>
      <c r="IP96" s="39"/>
      <c r="IQ96" s="40"/>
      <c r="IR96" s="43"/>
      <c r="IS96" s="44"/>
      <c r="IT96" s="37"/>
      <c r="IU96" s="42"/>
      <c r="IV96" s="38"/>
    </row>
    <row r="97" spans="1:256" s="35" customFormat="1" ht="16">
      <c r="A97" s="133"/>
      <c r="B97" s="89"/>
      <c r="C97" s="134"/>
      <c r="D97" s="144"/>
      <c r="E97" s="145"/>
      <c r="F97" s="145"/>
      <c r="G97" s="145"/>
      <c r="H97" s="146"/>
      <c r="I97" s="139"/>
      <c r="J97" s="45"/>
      <c r="K97" s="46"/>
      <c r="L97" s="47"/>
      <c r="M97" s="48"/>
      <c r="N97" s="49"/>
      <c r="O97" s="49"/>
      <c r="P97" s="49"/>
      <c r="Q97" s="50"/>
      <c r="R97" s="51"/>
      <c r="S97" s="45"/>
      <c r="T97" s="46"/>
      <c r="U97" s="47"/>
      <c r="V97" s="48"/>
      <c r="W97" s="49"/>
      <c r="X97" s="49"/>
      <c r="Y97" s="49"/>
      <c r="Z97" s="50"/>
      <c r="AA97" s="51"/>
      <c r="AB97" s="45"/>
      <c r="AC97" s="46"/>
      <c r="AD97" s="47"/>
      <c r="AE97" s="48"/>
      <c r="AF97" s="49"/>
      <c r="AG97" s="49"/>
      <c r="AH97" s="49"/>
      <c r="AI97" s="50"/>
      <c r="AJ97" s="51"/>
      <c r="AK97" s="45"/>
      <c r="AL97" s="46"/>
      <c r="AM97" s="47"/>
      <c r="AN97" s="48"/>
      <c r="AO97" s="49"/>
      <c r="AP97" s="49"/>
      <c r="AQ97" s="49"/>
      <c r="AR97" s="50"/>
      <c r="AS97" s="51"/>
      <c r="AT97" s="45"/>
      <c r="AU97" s="46"/>
      <c r="AV97" s="47"/>
      <c r="AW97" s="48"/>
      <c r="AX97" s="49"/>
      <c r="AY97" s="49"/>
      <c r="AZ97" s="49"/>
      <c r="BA97" s="50"/>
      <c r="BB97" s="51"/>
      <c r="BC97" s="45"/>
      <c r="BD97" s="46"/>
      <c r="BE97" s="47"/>
      <c r="BF97" s="48"/>
      <c r="BG97" s="49"/>
      <c r="BH97" s="49"/>
      <c r="BI97" s="49"/>
      <c r="BJ97" s="50"/>
      <c r="BK97" s="51"/>
      <c r="BL97" s="45"/>
      <c r="BM97" s="46"/>
      <c r="BN97" s="47"/>
      <c r="BO97" s="48"/>
      <c r="BP97" s="49"/>
      <c r="BQ97" s="49"/>
      <c r="BR97" s="49"/>
      <c r="BS97" s="50"/>
      <c r="BT97" s="51"/>
      <c r="BU97" s="45"/>
      <c r="BV97" s="46"/>
      <c r="BW97" s="47"/>
      <c r="BX97" s="48"/>
      <c r="BY97" s="49"/>
      <c r="BZ97" s="49"/>
      <c r="CA97" s="49"/>
      <c r="CB97" s="50"/>
      <c r="CC97" s="51"/>
      <c r="CD97" s="45"/>
      <c r="CE97" s="46"/>
      <c r="CF97" s="47"/>
      <c r="CG97" s="48"/>
      <c r="CH97" s="49"/>
      <c r="CI97" s="49"/>
      <c r="CJ97" s="49"/>
      <c r="CK97" s="50"/>
      <c r="CL97" s="51"/>
      <c r="CM97" s="45"/>
      <c r="CN97" s="46"/>
      <c r="CO97" s="47"/>
      <c r="CP97" s="48"/>
      <c r="CQ97" s="49"/>
      <c r="CR97" s="49"/>
      <c r="CS97" s="49"/>
      <c r="CT97" s="50"/>
      <c r="CU97" s="51"/>
      <c r="CV97" s="45"/>
      <c r="CW97" s="46"/>
      <c r="CX97" s="47"/>
      <c r="CY97" s="48"/>
      <c r="CZ97" s="49"/>
      <c r="DA97" s="49"/>
      <c r="DB97" s="49"/>
      <c r="DC97" s="50"/>
      <c r="DD97" s="51"/>
      <c r="DE97" s="45"/>
      <c r="DF97" s="46"/>
      <c r="DG97" s="47"/>
      <c r="DH97" s="48"/>
      <c r="DI97" s="49"/>
      <c r="DJ97" s="49"/>
      <c r="DK97" s="49"/>
      <c r="DL97" s="50"/>
      <c r="DM97" s="51"/>
      <c r="DN97" s="45"/>
      <c r="DO97" s="46"/>
      <c r="DP97" s="47"/>
      <c r="DQ97" s="48"/>
      <c r="DR97" s="49"/>
      <c r="DS97" s="49"/>
      <c r="DT97" s="49"/>
      <c r="DU97" s="50"/>
      <c r="DV97" s="51"/>
      <c r="DW97" s="45"/>
      <c r="DX97" s="46"/>
      <c r="DY97" s="47"/>
      <c r="DZ97" s="48"/>
      <c r="EA97" s="49"/>
      <c r="EB97" s="49"/>
      <c r="EC97" s="49"/>
      <c r="ED97" s="50"/>
      <c r="EE97" s="51"/>
      <c r="EF97" s="45"/>
      <c r="EG97" s="46"/>
      <c r="EH97" s="47"/>
      <c r="EI97" s="48"/>
      <c r="EJ97" s="49"/>
      <c r="EK97" s="49"/>
      <c r="EL97" s="49"/>
      <c r="EM97" s="50"/>
      <c r="EN97" s="51"/>
      <c r="EO97" s="45"/>
      <c r="EP97" s="46"/>
      <c r="EQ97" s="47"/>
      <c r="ER97" s="48"/>
      <c r="ES97" s="49"/>
      <c r="ET97" s="49"/>
      <c r="EU97" s="49"/>
      <c r="EV97" s="50"/>
      <c r="EW97" s="51"/>
      <c r="EX97" s="45"/>
      <c r="EY97" s="46"/>
      <c r="EZ97" s="47"/>
      <c r="FA97" s="48"/>
      <c r="FB97" s="49"/>
      <c r="FC97" s="49"/>
      <c r="FD97" s="49"/>
      <c r="FE97" s="50"/>
      <c r="FF97" s="51"/>
      <c r="FG97" s="45"/>
      <c r="FH97" s="46"/>
      <c r="FI97" s="47"/>
      <c r="FJ97" s="48"/>
      <c r="FK97" s="49"/>
      <c r="FL97" s="49"/>
      <c r="FM97" s="49"/>
      <c r="FN97" s="50"/>
      <c r="FO97" s="51"/>
      <c r="FP97" s="45"/>
      <c r="FQ97" s="46"/>
      <c r="FR97" s="47"/>
      <c r="FS97" s="48"/>
      <c r="FT97" s="49"/>
      <c r="FU97" s="49"/>
      <c r="FV97" s="49"/>
      <c r="FW97" s="50"/>
      <c r="FX97" s="51"/>
      <c r="FY97" s="45"/>
      <c r="FZ97" s="46"/>
      <c r="GA97" s="47"/>
      <c r="GB97" s="48"/>
      <c r="GC97" s="49"/>
      <c r="GD97" s="49"/>
      <c r="GE97" s="49"/>
      <c r="GF97" s="50"/>
      <c r="GG97" s="51"/>
      <c r="GH97" s="45"/>
      <c r="GI97" s="46"/>
      <c r="GJ97" s="47"/>
      <c r="GK97" s="48"/>
      <c r="GL97" s="49"/>
      <c r="GM97" s="49"/>
      <c r="GN97" s="49"/>
      <c r="GO97" s="50"/>
      <c r="GP97" s="51"/>
      <c r="GQ97" s="45"/>
      <c r="GR97" s="46"/>
      <c r="GS97" s="47"/>
      <c r="GT97" s="48"/>
      <c r="GU97" s="49"/>
      <c r="GV97" s="49"/>
      <c r="GW97" s="49"/>
      <c r="GX97" s="50"/>
      <c r="GY97" s="51"/>
      <c r="GZ97" s="45"/>
      <c r="HA97" s="46"/>
      <c r="HB97" s="47"/>
      <c r="HC97" s="48"/>
      <c r="HD97" s="49"/>
      <c r="HE97" s="49"/>
      <c r="HF97" s="49"/>
      <c r="HG97" s="50"/>
      <c r="HH97" s="51"/>
      <c r="HI97" s="45"/>
      <c r="HJ97" s="46"/>
      <c r="HK97" s="47"/>
      <c r="HL97" s="48"/>
      <c r="HM97" s="49"/>
      <c r="HN97" s="49"/>
      <c r="HO97" s="49"/>
      <c r="HP97" s="50"/>
      <c r="HQ97" s="51"/>
      <c r="HR97" s="45"/>
      <c r="HS97" s="46"/>
      <c r="HT97" s="47"/>
      <c r="HU97" s="48"/>
      <c r="HV97" s="49"/>
      <c r="HW97" s="49"/>
      <c r="HX97" s="49"/>
      <c r="HY97" s="50"/>
      <c r="HZ97" s="51"/>
      <c r="IA97" s="45"/>
      <c r="IB97" s="46"/>
      <c r="IC97" s="47"/>
      <c r="ID97" s="48"/>
      <c r="IE97" s="49"/>
      <c r="IF97" s="49"/>
      <c r="IG97" s="49"/>
      <c r="IH97" s="50"/>
      <c r="II97" s="51"/>
      <c r="IJ97" s="45"/>
      <c r="IK97" s="46"/>
      <c r="IL97" s="47"/>
      <c r="IM97" s="48"/>
      <c r="IN97" s="49"/>
      <c r="IO97" s="49"/>
      <c r="IP97" s="49"/>
      <c r="IQ97" s="50"/>
      <c r="IR97" s="51"/>
      <c r="IS97" s="45"/>
      <c r="IT97" s="46"/>
      <c r="IU97" s="47"/>
      <c r="IV97" s="48"/>
    </row>
    <row r="98" spans="1:256" s="35" customFormat="1">
      <c r="A98" s="133"/>
      <c r="B98" s="83"/>
      <c r="C98" s="134"/>
      <c r="D98" s="83"/>
      <c r="E98" s="135"/>
      <c r="F98" s="135"/>
      <c r="G98" s="135"/>
      <c r="H98" s="135"/>
      <c r="I98" s="139"/>
    </row>
    <row r="99" spans="1:256" s="35" customFormat="1">
      <c r="A99" s="133"/>
      <c r="B99" s="135"/>
      <c r="C99" s="134"/>
      <c r="D99" s="136"/>
      <c r="E99" s="136"/>
      <c r="F99" s="136"/>
      <c r="G99" s="136"/>
      <c r="H99" s="136"/>
      <c r="I99" s="147"/>
    </row>
    <row r="100" spans="1:256" s="54" customFormat="1" ht="17" customHeight="1">
      <c r="A100" s="456" t="s">
        <v>10</v>
      </c>
      <c r="B100" s="456"/>
      <c r="C100" s="456"/>
      <c r="D100" s="456"/>
      <c r="E100" s="219">
        <f>SUM(E83:E99)</f>
        <v>0</v>
      </c>
      <c r="F100" s="219">
        <f>SUM(F83:F99)</f>
        <v>0</v>
      </c>
      <c r="G100" s="219">
        <f>SUM(G83:G99)</f>
        <v>0</v>
      </c>
      <c r="H100" s="219"/>
      <c r="I100" s="185"/>
    </row>
    <row r="101" spans="1:256" s="35" customFormat="1">
      <c r="A101" s="450" t="s">
        <v>48</v>
      </c>
      <c r="B101" s="452"/>
      <c r="C101" s="452"/>
      <c r="D101" s="452"/>
      <c r="E101" s="452"/>
      <c r="F101" s="452"/>
      <c r="G101" s="452"/>
      <c r="H101" s="452"/>
      <c r="I101" s="453"/>
    </row>
    <row r="102" spans="1:256" s="54" customFormat="1">
      <c r="A102" s="133"/>
      <c r="B102" s="108"/>
      <c r="C102" s="134"/>
      <c r="D102" s="135"/>
      <c r="E102" s="136"/>
      <c r="F102" s="136"/>
      <c r="G102" s="137"/>
      <c r="H102" s="138"/>
      <c r="I102" s="139"/>
    </row>
    <row r="103" spans="1:256" s="54" customFormat="1">
      <c r="A103" s="133"/>
      <c r="B103" s="83"/>
      <c r="C103" s="134"/>
      <c r="D103" s="135"/>
      <c r="E103" s="136"/>
      <c r="F103" s="136"/>
      <c r="G103" s="137"/>
      <c r="H103" s="138"/>
      <c r="I103" s="139"/>
    </row>
    <row r="104" spans="1:256" s="54" customFormat="1">
      <c r="A104" s="133"/>
      <c r="B104" s="66"/>
      <c r="C104" s="134"/>
      <c r="D104" s="135"/>
      <c r="E104" s="136"/>
      <c r="F104" s="136"/>
      <c r="G104" s="137"/>
      <c r="H104" s="138"/>
      <c r="I104" s="139"/>
    </row>
    <row r="105" spans="1:256" s="54" customFormat="1">
      <c r="A105" s="133"/>
      <c r="B105" s="108"/>
      <c r="C105" s="134"/>
      <c r="D105" s="135"/>
      <c r="E105" s="136"/>
      <c r="F105" s="136"/>
      <c r="G105" s="137"/>
      <c r="H105" s="138"/>
      <c r="I105" s="139"/>
    </row>
    <row r="106" spans="1:256" s="54" customFormat="1" ht="16">
      <c r="A106" s="133"/>
      <c r="B106" s="90"/>
      <c r="C106" s="134"/>
      <c r="D106" s="135"/>
      <c r="E106" s="136"/>
      <c r="F106" s="136"/>
      <c r="G106" s="137"/>
      <c r="H106" s="138"/>
      <c r="I106" s="139"/>
    </row>
    <row r="107" spans="1:256" s="35" customFormat="1">
      <c r="A107" s="133"/>
      <c r="B107" s="83"/>
      <c r="C107" s="134"/>
      <c r="D107" s="135"/>
      <c r="E107" s="136"/>
      <c r="F107" s="136"/>
      <c r="G107" s="137"/>
      <c r="H107" s="138"/>
      <c r="I107" s="139"/>
    </row>
    <row r="108" spans="1:256" s="35" customFormat="1" ht="16">
      <c r="A108" s="133"/>
      <c r="B108" s="90"/>
      <c r="C108" s="134"/>
      <c r="D108" s="135"/>
      <c r="E108" s="136"/>
      <c r="F108" s="136"/>
      <c r="G108" s="137"/>
      <c r="H108" s="138"/>
      <c r="I108" s="139"/>
    </row>
    <row r="109" spans="1:256" s="35" customFormat="1">
      <c r="A109" s="133"/>
      <c r="B109" s="108"/>
      <c r="C109" s="134"/>
      <c r="D109" s="135"/>
      <c r="E109" s="136"/>
      <c r="F109" s="136"/>
      <c r="G109" s="137"/>
      <c r="H109" s="138"/>
      <c r="I109" s="139"/>
    </row>
    <row r="110" spans="1:256" s="35" customFormat="1">
      <c r="A110" s="133"/>
      <c r="B110" s="124"/>
      <c r="C110" s="134"/>
      <c r="D110" s="135"/>
      <c r="E110" s="136"/>
      <c r="F110" s="136"/>
      <c r="G110" s="137"/>
      <c r="H110" s="138"/>
      <c r="I110" s="139"/>
    </row>
    <row r="111" spans="1:256" s="35" customFormat="1" ht="15" customHeight="1">
      <c r="A111" s="133"/>
      <c r="B111" s="83"/>
      <c r="C111" s="134"/>
      <c r="D111" s="64"/>
      <c r="E111" s="82"/>
      <c r="F111" s="82"/>
      <c r="G111" s="82"/>
      <c r="H111" s="143"/>
      <c r="I111" s="139"/>
    </row>
    <row r="112" spans="1:256" s="35" customFormat="1">
      <c r="A112" s="148"/>
      <c r="B112" s="83"/>
      <c r="C112" s="149"/>
      <c r="D112" s="65"/>
      <c r="E112" s="93"/>
      <c r="F112" s="93"/>
      <c r="G112" s="93"/>
      <c r="H112" s="146"/>
      <c r="I112" s="150"/>
    </row>
    <row r="113" spans="1:9" s="35" customFormat="1">
      <c r="A113" s="84"/>
      <c r="B113" s="83"/>
      <c r="C113" s="66"/>
      <c r="D113" s="64"/>
      <c r="E113" s="82"/>
      <c r="F113" s="82"/>
      <c r="G113" s="82"/>
      <c r="H113" s="143"/>
      <c r="I113" s="151"/>
    </row>
    <row r="114" spans="1:9" s="35" customFormat="1" ht="15" customHeight="1">
      <c r="A114" s="84"/>
      <c r="B114" s="83"/>
      <c r="C114" s="66"/>
      <c r="D114" s="64"/>
      <c r="E114" s="82"/>
      <c r="F114" s="82"/>
      <c r="G114" s="82"/>
      <c r="H114" s="143"/>
      <c r="I114" s="139"/>
    </row>
    <row r="115" spans="1:9" s="35" customFormat="1">
      <c r="A115" s="152"/>
      <c r="B115" s="83"/>
      <c r="C115" s="142"/>
      <c r="D115" s="153"/>
      <c r="E115" s="154"/>
      <c r="F115" s="154"/>
      <c r="G115" s="155"/>
      <c r="H115" s="156"/>
      <c r="I115" s="157"/>
    </row>
    <row r="116" spans="1:9" s="35" customFormat="1">
      <c r="A116" s="152"/>
      <c r="B116" s="158"/>
      <c r="C116" s="142"/>
      <c r="D116" s="153"/>
      <c r="E116" s="154"/>
      <c r="F116" s="154"/>
      <c r="G116" s="155"/>
      <c r="H116" s="156"/>
      <c r="I116" s="157"/>
    </row>
    <row r="117" spans="1:9" s="35" customFormat="1">
      <c r="A117" s="152"/>
      <c r="B117" s="83"/>
      <c r="C117" s="142"/>
      <c r="D117" s="153"/>
      <c r="E117" s="154"/>
      <c r="F117" s="154"/>
      <c r="G117" s="155"/>
      <c r="H117" s="156"/>
      <c r="I117" s="157"/>
    </row>
    <row r="118" spans="1:9" s="35" customFormat="1">
      <c r="A118" s="152"/>
      <c r="B118" s="158"/>
      <c r="C118" s="142"/>
      <c r="D118" s="153"/>
      <c r="E118" s="154"/>
      <c r="F118" s="154"/>
      <c r="G118" s="155"/>
      <c r="H118" s="156"/>
      <c r="I118" s="157"/>
    </row>
    <row r="119" spans="1:9" s="54" customFormat="1" ht="17" customHeight="1">
      <c r="A119" s="458" t="s">
        <v>10</v>
      </c>
      <c r="B119" s="458"/>
      <c r="C119" s="458"/>
      <c r="D119" s="459"/>
      <c r="E119" s="181">
        <f>SUM(E102:E118)</f>
        <v>0</v>
      </c>
      <c r="F119" s="181">
        <f>SUM(F102:F118)</f>
        <v>0</v>
      </c>
      <c r="G119" s="181">
        <f>SUM(G102:G117)</f>
        <v>0</v>
      </c>
      <c r="H119" s="184"/>
      <c r="I119" s="182"/>
    </row>
    <row r="120" spans="1:9" s="35" customFormat="1">
      <c r="A120" s="450" t="s">
        <v>49</v>
      </c>
      <c r="B120" s="450"/>
      <c r="C120" s="450"/>
      <c r="D120" s="450"/>
      <c r="E120" s="450"/>
      <c r="F120" s="450"/>
      <c r="G120" s="450"/>
      <c r="H120" s="450"/>
      <c r="I120" s="451"/>
    </row>
    <row r="121" spans="1:9" s="54" customFormat="1">
      <c r="A121" s="96"/>
      <c r="B121" s="97"/>
      <c r="C121" s="66"/>
      <c r="D121" s="86"/>
      <c r="E121" s="82"/>
      <c r="F121" s="82"/>
      <c r="G121" s="68"/>
      <c r="H121" s="64"/>
      <c r="I121" s="67"/>
    </row>
    <row r="122" spans="1:9" s="54" customFormat="1">
      <c r="A122" s="96"/>
      <c r="B122" s="97"/>
      <c r="C122" s="66"/>
      <c r="D122" s="86"/>
      <c r="E122" s="82"/>
      <c r="F122" s="82"/>
      <c r="G122" s="68"/>
      <c r="H122" s="64"/>
      <c r="I122" s="67"/>
    </row>
    <row r="123" spans="1:9" s="54" customFormat="1">
      <c r="A123" s="159"/>
      <c r="B123" s="126"/>
      <c r="C123" s="127"/>
      <c r="D123" s="128"/>
      <c r="E123" s="129"/>
      <c r="F123" s="129"/>
      <c r="G123" s="130"/>
      <c r="H123" s="131"/>
      <c r="I123" s="160"/>
    </row>
    <row r="124" spans="1:9" s="54" customFormat="1">
      <c r="A124" s="96"/>
      <c r="B124" s="97"/>
      <c r="C124" s="66"/>
      <c r="D124" s="86"/>
      <c r="E124" s="82"/>
      <c r="F124" s="82"/>
      <c r="G124" s="68"/>
      <c r="H124" s="64"/>
      <c r="I124" s="67"/>
    </row>
    <row r="125" spans="1:9" s="35" customFormat="1">
      <c r="A125" s="96"/>
      <c r="B125" s="66"/>
      <c r="C125" s="66"/>
      <c r="D125" s="86"/>
      <c r="E125" s="82"/>
      <c r="F125" s="82"/>
      <c r="G125" s="68"/>
      <c r="H125" s="64"/>
      <c r="I125" s="67"/>
    </row>
    <row r="126" spans="1:9" s="35" customFormat="1">
      <c r="A126" s="96"/>
      <c r="B126" s="66"/>
      <c r="C126" s="66"/>
      <c r="D126" s="86"/>
      <c r="E126" s="82"/>
      <c r="F126" s="82"/>
      <c r="G126" s="68"/>
      <c r="H126" s="64"/>
      <c r="I126" s="67"/>
    </row>
    <row r="127" spans="1:9" s="35" customFormat="1">
      <c r="A127" s="96"/>
      <c r="B127" s="66"/>
      <c r="C127" s="66"/>
      <c r="D127" s="86"/>
      <c r="E127" s="82"/>
      <c r="F127" s="82"/>
      <c r="G127" s="68"/>
      <c r="H127" s="64"/>
      <c r="I127" s="67"/>
    </row>
    <row r="128" spans="1:9" s="35" customFormat="1">
      <c r="A128" s="96"/>
      <c r="B128" s="97"/>
      <c r="C128" s="66"/>
      <c r="D128" s="86"/>
      <c r="E128" s="82"/>
      <c r="F128" s="82"/>
      <c r="G128" s="68"/>
      <c r="H128" s="64"/>
      <c r="I128" s="67"/>
    </row>
    <row r="129" spans="1:9" s="35" customFormat="1">
      <c r="A129" s="96"/>
      <c r="B129" s="97"/>
      <c r="C129" s="66"/>
      <c r="D129" s="86"/>
      <c r="E129" s="82"/>
      <c r="F129" s="82"/>
      <c r="G129" s="68"/>
      <c r="H129" s="64"/>
      <c r="I129" s="67"/>
    </row>
    <row r="130" spans="1:9" s="35" customFormat="1">
      <c r="A130" s="96"/>
      <c r="B130" s="97"/>
      <c r="C130" s="66"/>
      <c r="D130" s="86"/>
      <c r="E130" s="82"/>
      <c r="F130" s="82"/>
      <c r="G130" s="68"/>
      <c r="H130" s="64"/>
      <c r="I130" s="67"/>
    </row>
    <row r="131" spans="1:9" s="35" customFormat="1">
      <c r="A131" s="96"/>
      <c r="B131" s="97"/>
      <c r="C131" s="66"/>
      <c r="D131" s="86"/>
      <c r="E131" s="82"/>
      <c r="F131" s="82"/>
      <c r="G131" s="68"/>
      <c r="H131" s="64"/>
      <c r="I131" s="67"/>
    </row>
    <row r="132" spans="1:9" s="35" customFormat="1">
      <c r="A132" s="96"/>
      <c r="B132" s="97"/>
      <c r="C132" s="66"/>
      <c r="D132" s="86"/>
      <c r="E132" s="82"/>
      <c r="F132" s="82"/>
      <c r="G132" s="68"/>
      <c r="H132" s="64"/>
      <c r="I132" s="67"/>
    </row>
    <row r="133" spans="1:9" s="35" customFormat="1">
      <c r="A133" s="96"/>
      <c r="B133" s="97"/>
      <c r="C133" s="66"/>
      <c r="D133" s="86"/>
      <c r="E133" s="82"/>
      <c r="F133" s="82"/>
      <c r="G133" s="68"/>
      <c r="H133" s="64"/>
      <c r="I133" s="67"/>
    </row>
    <row r="134" spans="1:9" s="35" customFormat="1">
      <c r="A134" s="161"/>
      <c r="B134" s="162"/>
      <c r="C134" s="163"/>
      <c r="D134" s="92"/>
      <c r="E134" s="93"/>
      <c r="F134" s="93"/>
      <c r="G134" s="72"/>
      <c r="H134" s="65"/>
      <c r="I134" s="95"/>
    </row>
    <row r="135" spans="1:9" s="35" customFormat="1">
      <c r="A135" s="161"/>
      <c r="B135" s="162"/>
      <c r="C135" s="163"/>
      <c r="D135" s="92"/>
      <c r="E135" s="93"/>
      <c r="F135" s="93"/>
      <c r="G135" s="72"/>
      <c r="H135" s="65"/>
      <c r="I135" s="95"/>
    </row>
    <row r="136" spans="1:9" s="35" customFormat="1">
      <c r="A136" s="161"/>
      <c r="B136" s="97"/>
      <c r="C136" s="163"/>
      <c r="D136" s="92"/>
      <c r="E136" s="93"/>
      <c r="F136" s="93"/>
      <c r="G136" s="72"/>
      <c r="H136" s="65"/>
      <c r="I136" s="95"/>
    </row>
    <row r="137" spans="1:9" s="35" customFormat="1">
      <c r="A137" s="161"/>
      <c r="B137" s="98"/>
      <c r="C137" s="163"/>
      <c r="D137" s="92"/>
      <c r="E137" s="93"/>
      <c r="F137" s="93"/>
      <c r="G137" s="72"/>
      <c r="H137" s="65"/>
      <c r="I137" s="95"/>
    </row>
    <row r="138" spans="1:9" s="35" customFormat="1">
      <c r="A138" s="161"/>
      <c r="B138" s="163"/>
      <c r="C138" s="163"/>
      <c r="D138" s="92"/>
      <c r="E138" s="93"/>
      <c r="F138" s="93"/>
      <c r="G138" s="72"/>
      <c r="H138" s="65"/>
      <c r="I138" s="95"/>
    </row>
    <row r="139" spans="1:9" s="35" customFormat="1">
      <c r="A139" s="161"/>
      <c r="B139" s="97"/>
      <c r="C139" s="163"/>
      <c r="D139" s="92"/>
      <c r="E139" s="93"/>
      <c r="F139" s="93"/>
      <c r="G139" s="72"/>
      <c r="H139" s="65"/>
      <c r="I139" s="95"/>
    </row>
    <row r="140" spans="1:9" s="35" customFormat="1" ht="16">
      <c r="A140" s="161"/>
      <c r="B140" s="90"/>
      <c r="C140" s="163"/>
      <c r="D140" s="92"/>
      <c r="E140" s="93"/>
      <c r="F140" s="93"/>
      <c r="G140" s="72"/>
      <c r="H140" s="65"/>
      <c r="I140" s="95"/>
    </row>
    <row r="141" spans="1:9" s="35" customFormat="1">
      <c r="A141" s="161"/>
      <c r="B141" s="97"/>
      <c r="C141" s="163"/>
      <c r="D141" s="92"/>
      <c r="E141" s="93"/>
      <c r="F141" s="93"/>
      <c r="G141" s="72"/>
      <c r="H141" s="65"/>
      <c r="I141" s="95"/>
    </row>
    <row r="142" spans="1:9" s="35" customFormat="1" ht="16">
      <c r="A142" s="161"/>
      <c r="B142" s="91"/>
      <c r="C142" s="163"/>
      <c r="D142" s="92"/>
      <c r="E142" s="93"/>
      <c r="F142" s="93"/>
      <c r="G142" s="72"/>
      <c r="H142" s="65"/>
      <c r="I142" s="95"/>
    </row>
    <row r="143" spans="1:9" s="35" customFormat="1">
      <c r="A143" s="161"/>
      <c r="B143" s="97"/>
      <c r="C143" s="163"/>
      <c r="D143" s="92"/>
      <c r="E143" s="93"/>
      <c r="F143" s="93"/>
      <c r="G143" s="72"/>
      <c r="H143" s="65"/>
      <c r="I143" s="95"/>
    </row>
    <row r="144" spans="1:9" s="35" customFormat="1" ht="16">
      <c r="A144" s="161"/>
      <c r="B144" s="91"/>
      <c r="C144" s="163"/>
      <c r="D144" s="92"/>
      <c r="E144" s="93"/>
      <c r="F144" s="93"/>
      <c r="G144" s="72"/>
      <c r="H144" s="65"/>
      <c r="I144" s="95"/>
    </row>
    <row r="145" spans="1:9" s="35" customFormat="1" ht="17" customHeight="1">
      <c r="A145" s="460" t="s">
        <v>10</v>
      </c>
      <c r="B145" s="454"/>
      <c r="C145" s="454"/>
      <c r="D145" s="455"/>
      <c r="E145" s="178">
        <f>SUM(E121:E144)</f>
        <v>0</v>
      </c>
      <c r="F145" s="178">
        <f>SUM(F121:F133)</f>
        <v>0</v>
      </c>
      <c r="G145" s="178">
        <f>SUM(G121:G133)</f>
        <v>0</v>
      </c>
      <c r="H145" s="183"/>
      <c r="I145" s="179"/>
    </row>
    <row r="146" spans="1:9" s="35" customFormat="1">
      <c r="A146" s="450" t="s">
        <v>50</v>
      </c>
      <c r="B146" s="450"/>
      <c r="C146" s="450"/>
      <c r="D146" s="450"/>
      <c r="E146" s="450"/>
      <c r="F146" s="450"/>
      <c r="G146" s="450"/>
      <c r="H146" s="450"/>
      <c r="I146" s="451"/>
    </row>
    <row r="147" spans="1:9" s="54" customFormat="1">
      <c r="A147" s="125"/>
      <c r="B147" s="126"/>
      <c r="C147" s="127"/>
      <c r="D147" s="128"/>
      <c r="E147" s="129"/>
      <c r="F147" s="129"/>
      <c r="G147" s="68"/>
      <c r="H147" s="131"/>
      <c r="I147" s="132"/>
    </row>
    <row r="148" spans="1:9" s="54" customFormat="1">
      <c r="A148" s="84"/>
      <c r="B148" s="97"/>
      <c r="C148" s="66"/>
      <c r="D148" s="86"/>
      <c r="E148" s="82"/>
      <c r="F148" s="82"/>
      <c r="G148" s="68"/>
      <c r="H148" s="64"/>
      <c r="I148" s="85"/>
    </row>
    <row r="149" spans="1:9" s="54" customFormat="1">
      <c r="A149" s="84"/>
      <c r="B149" s="124"/>
      <c r="C149" s="66"/>
      <c r="D149" s="86"/>
      <c r="E149" s="82"/>
      <c r="F149" s="82"/>
      <c r="G149" s="68"/>
      <c r="H149" s="64"/>
      <c r="I149" s="85"/>
    </row>
    <row r="150" spans="1:9" s="54" customFormat="1">
      <c r="A150" s="84"/>
      <c r="B150" s="69"/>
      <c r="C150" s="66"/>
      <c r="D150" s="86"/>
      <c r="E150" s="82"/>
      <c r="F150" s="82"/>
      <c r="G150" s="68"/>
      <c r="H150" s="64"/>
      <c r="I150" s="85"/>
    </row>
    <row r="151" spans="1:9" s="54" customFormat="1">
      <c r="A151" s="84"/>
      <c r="B151" s="221"/>
      <c r="C151" s="66"/>
      <c r="D151" s="86"/>
      <c r="E151" s="82"/>
      <c r="F151" s="82"/>
      <c r="G151" s="68"/>
      <c r="H151" s="64"/>
      <c r="I151" s="85"/>
    </row>
    <row r="152" spans="1:9" s="35" customFormat="1">
      <c r="A152" s="84"/>
      <c r="B152" s="66"/>
      <c r="C152" s="66"/>
      <c r="D152" s="86"/>
      <c r="E152" s="82"/>
      <c r="F152" s="82"/>
      <c r="G152" s="68"/>
      <c r="H152" s="64"/>
      <c r="I152" s="85"/>
    </row>
    <row r="153" spans="1:9" s="35" customFormat="1" ht="16">
      <c r="A153" s="84"/>
      <c r="B153" s="89"/>
      <c r="C153" s="66"/>
      <c r="D153" s="86"/>
      <c r="E153" s="82"/>
      <c r="F153" s="82"/>
      <c r="G153" s="68"/>
      <c r="H153" s="64"/>
      <c r="I153" s="85"/>
    </row>
    <row r="154" spans="1:9" s="35" customFormat="1" ht="16">
      <c r="A154" s="84"/>
      <c r="B154" s="89"/>
      <c r="C154" s="66"/>
      <c r="D154" s="86"/>
      <c r="E154" s="82"/>
      <c r="F154" s="82"/>
      <c r="G154" s="68"/>
      <c r="H154" s="64"/>
      <c r="I154" s="85"/>
    </row>
    <row r="155" spans="1:9" s="35" customFormat="1">
      <c r="A155" s="84"/>
      <c r="B155" s="97"/>
      <c r="C155" s="66"/>
      <c r="D155" s="86"/>
      <c r="E155" s="82"/>
      <c r="F155" s="82"/>
      <c r="G155" s="68"/>
      <c r="H155" s="64"/>
      <c r="I155" s="85"/>
    </row>
    <row r="156" spans="1:9" s="35" customFormat="1">
      <c r="A156" s="84"/>
      <c r="B156" s="69"/>
      <c r="C156" s="66"/>
      <c r="D156" s="86"/>
      <c r="E156" s="82"/>
      <c r="F156" s="82"/>
      <c r="G156" s="68"/>
      <c r="H156" s="64"/>
      <c r="I156" s="85"/>
    </row>
    <row r="157" spans="1:9" s="35" customFormat="1">
      <c r="A157" s="84"/>
      <c r="B157" s="66"/>
      <c r="C157" s="66"/>
      <c r="D157" s="86"/>
      <c r="E157" s="82"/>
      <c r="F157" s="82"/>
      <c r="G157" s="68"/>
      <c r="H157" s="64"/>
      <c r="I157" s="85"/>
    </row>
    <row r="158" spans="1:9" s="35" customFormat="1" ht="15" customHeight="1">
      <c r="A158" s="84"/>
      <c r="B158" s="124"/>
      <c r="C158" s="66"/>
      <c r="D158" s="86"/>
      <c r="E158" s="82"/>
      <c r="F158" s="82"/>
      <c r="G158" s="68"/>
      <c r="H158" s="64"/>
      <c r="I158" s="85"/>
    </row>
    <row r="159" spans="1:9" s="35" customFormat="1">
      <c r="A159" s="84"/>
      <c r="B159" s="97"/>
      <c r="C159" s="66"/>
      <c r="D159" s="86"/>
      <c r="E159" s="82"/>
      <c r="F159" s="82"/>
      <c r="G159" s="68"/>
      <c r="H159" s="64"/>
      <c r="I159" s="85"/>
    </row>
    <row r="160" spans="1:9" s="35" customFormat="1" ht="17" customHeight="1">
      <c r="A160" s="454" t="s">
        <v>10</v>
      </c>
      <c r="B160" s="454"/>
      <c r="C160" s="454"/>
      <c r="D160" s="455"/>
      <c r="E160" s="178">
        <f>SUM(E147:E159)</f>
        <v>0</v>
      </c>
      <c r="F160" s="178">
        <f>SUM(F147:F159)</f>
        <v>0</v>
      </c>
      <c r="G160" s="178">
        <f>SUM(G147:G159)</f>
        <v>0</v>
      </c>
      <c r="H160" s="183"/>
      <c r="I160" s="180"/>
    </row>
    <row r="161" spans="1:9" s="35" customFormat="1">
      <c r="A161" s="450" t="s">
        <v>51</v>
      </c>
      <c r="B161" s="450"/>
      <c r="C161" s="450"/>
      <c r="D161" s="450"/>
      <c r="E161" s="450"/>
      <c r="F161" s="450"/>
      <c r="G161" s="450"/>
      <c r="H161" s="450"/>
      <c r="I161" s="451"/>
    </row>
    <row r="162" spans="1:9" s="54" customFormat="1">
      <c r="A162" s="117"/>
      <c r="B162" s="218"/>
      <c r="C162" s="118"/>
      <c r="D162" s="119"/>
      <c r="E162" s="113"/>
      <c r="F162" s="167"/>
      <c r="G162" s="109"/>
      <c r="H162" s="120"/>
      <c r="I162" s="121"/>
    </row>
    <row r="163" spans="1:9" s="54" customFormat="1">
      <c r="A163" s="110"/>
      <c r="B163" s="123"/>
      <c r="C163" s="111"/>
      <c r="D163" s="112"/>
      <c r="E163" s="113"/>
      <c r="F163" s="113"/>
      <c r="G163" s="114"/>
      <c r="H163" s="115"/>
      <c r="I163" s="116"/>
    </row>
    <row r="164" spans="1:9" s="54" customFormat="1">
      <c r="A164" s="110"/>
      <c r="B164" s="111"/>
      <c r="C164" s="111"/>
      <c r="D164" s="112"/>
      <c r="E164" s="113"/>
      <c r="F164" s="113"/>
      <c r="G164" s="114"/>
      <c r="H164" s="115"/>
      <c r="I164" s="116"/>
    </row>
    <row r="165" spans="1:9" s="35" customFormat="1">
      <c r="A165" s="110"/>
      <c r="B165" s="111"/>
      <c r="C165" s="111"/>
      <c r="D165" s="112"/>
      <c r="E165" s="113"/>
      <c r="F165" s="113"/>
      <c r="G165" s="114"/>
      <c r="H165" s="115"/>
      <c r="I165" s="116"/>
    </row>
    <row r="166" spans="1:9" s="35" customFormat="1">
      <c r="A166" s="84"/>
      <c r="B166" s="66"/>
      <c r="C166" s="66"/>
      <c r="D166" s="86"/>
      <c r="E166" s="82"/>
      <c r="F166" s="82"/>
      <c r="G166" s="68"/>
      <c r="H166" s="64"/>
      <c r="I166" s="85"/>
    </row>
    <row r="167" spans="1:9" s="35" customFormat="1">
      <c r="A167" s="84"/>
      <c r="B167" s="66"/>
      <c r="C167" s="66"/>
      <c r="D167" s="86"/>
      <c r="E167" s="82"/>
      <c r="F167" s="82"/>
      <c r="G167" s="68"/>
      <c r="H167" s="64"/>
      <c r="I167" s="85"/>
    </row>
    <row r="168" spans="1:9" s="35" customFormat="1">
      <c r="A168" s="84"/>
      <c r="B168" s="69"/>
      <c r="C168" s="66"/>
      <c r="D168" s="86"/>
      <c r="E168" s="82"/>
      <c r="F168" s="82"/>
      <c r="G168" s="68"/>
      <c r="H168" s="64"/>
      <c r="I168" s="85"/>
    </row>
    <row r="169" spans="1:9" s="35" customFormat="1">
      <c r="A169" s="84"/>
      <c r="B169" s="66"/>
      <c r="C169" s="66"/>
      <c r="D169" s="86"/>
      <c r="E169" s="82"/>
      <c r="F169" s="82"/>
      <c r="G169" s="68"/>
      <c r="H169" s="64"/>
      <c r="I169" s="85"/>
    </row>
    <row r="170" spans="1:9" s="35" customFormat="1">
      <c r="A170" s="84"/>
      <c r="B170" s="97"/>
      <c r="C170" s="66"/>
      <c r="D170" s="86"/>
      <c r="E170" s="82"/>
      <c r="F170" s="82"/>
      <c r="G170" s="68"/>
      <c r="H170" s="64"/>
      <c r="I170" s="85"/>
    </row>
    <row r="171" spans="1:9" s="35" customFormat="1">
      <c r="A171" s="84"/>
      <c r="B171" s="97"/>
      <c r="C171" s="66"/>
      <c r="D171" s="86"/>
      <c r="E171" s="82"/>
      <c r="F171" s="82"/>
      <c r="G171" s="68"/>
      <c r="H171" s="64"/>
      <c r="I171" s="85"/>
    </row>
    <row r="172" spans="1:9" s="35" customFormat="1">
      <c r="A172" s="84"/>
      <c r="B172" s="69"/>
      <c r="C172" s="66"/>
      <c r="D172" s="86"/>
      <c r="E172" s="82"/>
      <c r="F172" s="82"/>
      <c r="G172" s="68"/>
      <c r="H172" s="64"/>
      <c r="I172" s="85"/>
    </row>
    <row r="173" spans="1:9" s="35" customFormat="1">
      <c r="A173" s="84"/>
      <c r="B173" s="97"/>
      <c r="C173" s="66"/>
      <c r="D173" s="86"/>
      <c r="E173" s="82"/>
      <c r="F173" s="82"/>
      <c r="G173" s="68"/>
      <c r="H173" s="64"/>
      <c r="I173" s="85"/>
    </row>
    <row r="174" spans="1:9" s="35" customFormat="1">
      <c r="A174" s="84"/>
      <c r="B174" s="97"/>
      <c r="C174" s="66"/>
      <c r="D174" s="86"/>
      <c r="E174" s="82"/>
      <c r="F174" s="82"/>
      <c r="G174" s="68"/>
      <c r="H174" s="64"/>
      <c r="I174" s="85"/>
    </row>
    <row r="175" spans="1:9" s="35" customFormat="1" ht="17" customHeight="1">
      <c r="A175" s="468" t="s">
        <v>10</v>
      </c>
      <c r="B175" s="468"/>
      <c r="C175" s="468"/>
      <c r="D175" s="469"/>
      <c r="E175" s="186">
        <f>SUM(E162:E174)</f>
        <v>0</v>
      </c>
      <c r="F175" s="186">
        <f>SUM(F162:F174)</f>
        <v>0</v>
      </c>
      <c r="G175" s="186">
        <f>SUM(G162:G174)</f>
        <v>0</v>
      </c>
      <c r="H175" s="187"/>
      <c r="I175" s="188"/>
    </row>
    <row r="176" spans="1:9" s="35" customFormat="1" ht="16">
      <c r="A176" s="90"/>
      <c r="B176" s="90"/>
      <c r="C176" s="90"/>
      <c r="D176" s="90"/>
      <c r="E176" s="90"/>
      <c r="F176" s="90"/>
      <c r="G176" s="90"/>
      <c r="H176" s="90"/>
      <c r="I176" s="94"/>
    </row>
    <row r="177" spans="5:9" s="35" customFormat="1">
      <c r="I177" s="52"/>
    </row>
    <row r="178" spans="5:9" s="35" customFormat="1">
      <c r="E178" s="53"/>
      <c r="I178" s="52"/>
    </row>
  </sheetData>
  <mergeCells count="34">
    <mergeCell ref="A175:D175"/>
    <mergeCell ref="A44:D44"/>
    <mergeCell ref="A54:D54"/>
    <mergeCell ref="A64:D64"/>
    <mergeCell ref="A81:D81"/>
    <mergeCell ref="A100:D100"/>
    <mergeCell ref="A119:D119"/>
    <mergeCell ref="A65:I65"/>
    <mergeCell ref="A82:I82"/>
    <mergeCell ref="A101:I101"/>
    <mergeCell ref="A120:I120"/>
    <mergeCell ref="A146:I146"/>
    <mergeCell ref="A161:I161"/>
    <mergeCell ref="A145:D145"/>
    <mergeCell ref="A160:D160"/>
    <mergeCell ref="A55:I55"/>
    <mergeCell ref="A5:I5"/>
    <mergeCell ref="A17:I17"/>
    <mergeCell ref="A25:I25"/>
    <mergeCell ref="A35:I35"/>
    <mergeCell ref="A45:I45"/>
    <mergeCell ref="A16:D16"/>
    <mergeCell ref="A24:D24"/>
    <mergeCell ref="A34:D34"/>
    <mergeCell ref="A1:I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11E87-6482-1649-9481-0E35C5E7C550}">
  <dimension ref="A1:P28"/>
  <sheetViews>
    <sheetView zoomScale="125" zoomScaleNormal="125" workbookViewId="0">
      <selection activeCell="H25" sqref="H25"/>
    </sheetView>
  </sheetViews>
  <sheetFormatPr baseColWidth="10" defaultRowHeight="16"/>
  <cols>
    <col min="1" max="1" width="15.83203125" customWidth="1"/>
    <col min="2" max="2" width="1.6640625" customWidth="1"/>
    <col min="3" max="4" width="16.6640625" style="210" customWidth="1"/>
    <col min="5" max="5" width="16.6640625" customWidth="1"/>
    <col min="6" max="6" width="1.6640625" customWidth="1"/>
    <col min="7" max="8" width="16.6640625" style="210" customWidth="1"/>
    <col min="9" max="9" width="13.5" customWidth="1"/>
    <col min="10" max="10" width="1.1640625" customWidth="1"/>
    <col min="11" max="11" width="15.83203125" customWidth="1"/>
    <col min="12" max="12" width="1.1640625" customWidth="1"/>
    <col min="13" max="13" width="13.83203125" style="210" customWidth="1"/>
    <col min="14" max="14" width="11.6640625" style="210" bestFit="1" customWidth="1"/>
    <col min="15" max="15" width="14" style="210" customWidth="1"/>
  </cols>
  <sheetData>
    <row r="1" spans="1:16" ht="20" customHeight="1">
      <c r="A1" s="470" t="s">
        <v>62</v>
      </c>
      <c r="B1" s="470"/>
      <c r="C1" s="470"/>
      <c r="D1" s="470"/>
      <c r="E1" s="470"/>
      <c r="F1" s="470"/>
      <c r="G1" s="470"/>
      <c r="H1" s="470"/>
      <c r="I1" s="470"/>
      <c r="K1" s="472" t="s">
        <v>65</v>
      </c>
      <c r="L1" s="472"/>
      <c r="M1" s="472"/>
      <c r="N1" s="472"/>
      <c r="O1" s="472"/>
      <c r="P1" s="472"/>
    </row>
    <row r="2" spans="1:16" ht="17" thickBot="1">
      <c r="A2" s="471"/>
      <c r="B2" s="471"/>
      <c r="C2" s="471"/>
      <c r="D2" s="471"/>
      <c r="E2" s="471"/>
      <c r="F2" s="471"/>
      <c r="G2" s="471"/>
      <c r="H2" s="471"/>
      <c r="I2" s="471"/>
      <c r="K2" s="473"/>
      <c r="L2" s="473"/>
      <c r="M2" s="473"/>
      <c r="N2" s="473"/>
      <c r="O2" s="473"/>
      <c r="P2" s="473"/>
    </row>
    <row r="3" spans="1:16">
      <c r="A3" s="189"/>
      <c r="B3" s="189"/>
      <c r="C3" s="216"/>
      <c r="D3" s="216"/>
      <c r="E3" s="189"/>
      <c r="F3" s="189"/>
      <c r="G3" s="216"/>
      <c r="H3" s="216"/>
      <c r="I3" s="189"/>
    </row>
    <row r="4" spans="1:16" ht="17" thickBot="1">
      <c r="A4" s="190"/>
      <c r="B4" s="191"/>
      <c r="C4" s="211" t="s">
        <v>52</v>
      </c>
      <c r="D4" s="214" t="s">
        <v>53</v>
      </c>
      <c r="E4" s="205" t="s">
        <v>54</v>
      </c>
      <c r="F4" s="191"/>
      <c r="G4" s="211" t="s">
        <v>55</v>
      </c>
      <c r="H4" s="211" t="s">
        <v>56</v>
      </c>
      <c r="I4" s="192" t="s">
        <v>57</v>
      </c>
      <c r="K4" s="190"/>
      <c r="L4" s="191"/>
      <c r="M4" s="211" t="s">
        <v>61</v>
      </c>
      <c r="N4" s="214" t="s">
        <v>64</v>
      </c>
      <c r="O4" s="211" t="s">
        <v>60</v>
      </c>
      <c r="P4" s="206" t="s">
        <v>63</v>
      </c>
    </row>
    <row r="5" spans="1:16">
      <c r="A5" s="193" t="s">
        <v>9</v>
      </c>
      <c r="B5" s="194"/>
      <c r="C5" s="209">
        <v>109693.92</v>
      </c>
      <c r="D5" s="215">
        <f>CLIENTS!F24</f>
        <v>84066.999999999985</v>
      </c>
      <c r="E5" s="195">
        <f>(D5-C5)/C5</f>
        <v>-0.23362206401229907</v>
      </c>
      <c r="F5" s="191"/>
      <c r="G5" s="217">
        <f>'[1]JANVIER '!L52</f>
        <v>12665.555000000002</v>
      </c>
      <c r="H5" s="209">
        <f>D5-(M5+N5+O5+P5)</f>
        <v>12902.919999999984</v>
      </c>
      <c r="I5" s="195">
        <f>(H5-G5)/G5</f>
        <v>1.8740986873451781E-2</v>
      </c>
      <c r="K5" s="193" t="s">
        <v>9</v>
      </c>
      <c r="L5" s="194"/>
      <c r="M5" s="209">
        <f>FOURNISSEURS!F25</f>
        <v>57942.559999999998</v>
      </c>
      <c r="N5" s="215">
        <v>5767.05</v>
      </c>
      <c r="O5" s="209">
        <f>TRANSPORTEURS!E21</f>
        <v>7454.47</v>
      </c>
      <c r="P5" s="208">
        <v>0</v>
      </c>
    </row>
    <row r="6" spans="1:16">
      <c r="A6" s="196" t="s">
        <v>11</v>
      </c>
      <c r="B6" s="194"/>
      <c r="C6" s="209">
        <v>132158.82999999999</v>
      </c>
      <c r="D6" s="215">
        <f>CLIENTS!F51</f>
        <v>123551.34999999999</v>
      </c>
      <c r="E6" s="195">
        <f t="shared" ref="E6:E15" si="0">(D6-C6)/C6</f>
        <v>-6.5129813876227544E-2</v>
      </c>
      <c r="F6" s="191"/>
      <c r="G6" s="209">
        <f>[1]FEVRIER!L76</f>
        <v>17379.702000000005</v>
      </c>
      <c r="H6" s="209">
        <f>D6-(M6+N6+O6+P6)</f>
        <v>31337.87999999999</v>
      </c>
      <c r="I6" s="195">
        <f t="shared" ref="I6:I16" si="1">(H6-G6)/G6</f>
        <v>0.80313103182091283</v>
      </c>
      <c r="K6" s="196" t="s">
        <v>11</v>
      </c>
      <c r="L6" s="194"/>
      <c r="M6" s="209">
        <f>FOURNISSEURS!F49</f>
        <v>80382.720000000001</v>
      </c>
      <c r="N6" s="215">
        <v>498</v>
      </c>
      <c r="O6" s="209">
        <f>TRANSPORTEURS!E36</f>
        <v>10892.75</v>
      </c>
      <c r="P6" s="208">
        <v>440</v>
      </c>
    </row>
    <row r="7" spans="1:16">
      <c r="A7" s="196" t="s">
        <v>12</v>
      </c>
      <c r="B7" s="194"/>
      <c r="C7" s="209">
        <v>60865.15</v>
      </c>
      <c r="D7" s="215">
        <f>CLIENTS!F75</f>
        <v>44596.160000000003</v>
      </c>
      <c r="E7" s="195">
        <f t="shared" si="0"/>
        <v>-0.26729565276681316</v>
      </c>
      <c r="F7" s="191"/>
      <c r="G7" s="209">
        <f>[1]MARS!L52</f>
        <v>8021.3000000000029</v>
      </c>
      <c r="H7" s="209">
        <f t="shared" ref="H7:H14" si="2">D7-(M7+N7+O7+P7)</f>
        <v>-13275.039999999986</v>
      </c>
      <c r="I7" s="195">
        <f t="shared" si="1"/>
        <v>-2.6549736327029261</v>
      </c>
      <c r="K7" s="196" t="s">
        <v>12</v>
      </c>
      <c r="L7" s="194"/>
      <c r="M7" s="209">
        <f>FOURNISSEURS!F70</f>
        <v>45636.099999999991</v>
      </c>
      <c r="N7" s="215">
        <v>1232.0999999999999</v>
      </c>
      <c r="O7" s="209">
        <f>TRANSPORTEURS!E50</f>
        <v>11003</v>
      </c>
      <c r="P7" s="208">
        <v>0</v>
      </c>
    </row>
    <row r="8" spans="1:16">
      <c r="A8" s="196" t="s">
        <v>13</v>
      </c>
      <c r="B8" s="194"/>
      <c r="C8" s="209">
        <v>132803.07999999999</v>
      </c>
      <c r="D8" s="215">
        <f>CLIENTS!F99</f>
        <v>104505.76000000002</v>
      </c>
      <c r="E8" s="195">
        <f t="shared" si="0"/>
        <v>-0.21307728706292028</v>
      </c>
      <c r="F8" s="191"/>
      <c r="G8" s="209">
        <f>[1]AVRIL!L70</f>
        <v>17844.566999999999</v>
      </c>
      <c r="H8" s="209">
        <f t="shared" si="2"/>
        <v>23750.760000000024</v>
      </c>
      <c r="I8" s="195">
        <f t="shared" si="1"/>
        <v>0.3309798999325691</v>
      </c>
      <c r="K8" s="196" t="s">
        <v>13</v>
      </c>
      <c r="L8" s="194"/>
      <c r="M8" s="209">
        <f>FOURNISSEURS!F103</f>
        <v>67787</v>
      </c>
      <c r="N8" s="215">
        <f>TRANSPORTEURS!O49</f>
        <v>0</v>
      </c>
      <c r="O8" s="209">
        <f>TRANSPORTEURS!E65</f>
        <v>12968</v>
      </c>
      <c r="P8" s="208">
        <v>0</v>
      </c>
    </row>
    <row r="9" spans="1:16">
      <c r="A9" s="196" t="s">
        <v>14</v>
      </c>
      <c r="B9" s="194"/>
      <c r="C9" s="209">
        <v>48894</v>
      </c>
      <c r="D9" s="215">
        <f>CLIENTS!F123</f>
        <v>41933.599999999999</v>
      </c>
      <c r="E9" s="195">
        <f t="shared" si="0"/>
        <v>-0.14235693541129793</v>
      </c>
      <c r="F9" s="191"/>
      <c r="G9" s="209">
        <f>[1]MAI!L32</f>
        <v>11074.855</v>
      </c>
      <c r="H9" s="209">
        <f t="shared" si="2"/>
        <v>20802.309999999998</v>
      </c>
      <c r="I9" s="195">
        <f t="shared" si="1"/>
        <v>0.8783370075725595</v>
      </c>
      <c r="K9" s="196" t="s">
        <v>14</v>
      </c>
      <c r="L9" s="194"/>
      <c r="M9" s="209">
        <f>FOURNISSEURS!F117</f>
        <v>11488.29</v>
      </c>
      <c r="N9" s="215">
        <f>TRANSPORTEURS!O55</f>
        <v>0</v>
      </c>
      <c r="O9" s="209">
        <f>TRANSPORTEURS!E72</f>
        <v>9643</v>
      </c>
      <c r="P9" s="208">
        <v>0</v>
      </c>
    </row>
    <row r="10" spans="1:16">
      <c r="A10" s="196" t="s">
        <v>15</v>
      </c>
      <c r="B10" s="194"/>
      <c r="C10" s="209">
        <v>114652.67</v>
      </c>
      <c r="D10" s="215">
        <f>CLIENTS!F149</f>
        <v>87038.959999999992</v>
      </c>
      <c r="E10" s="195">
        <f t="shared" si="0"/>
        <v>-0.24084663706479759</v>
      </c>
      <c r="F10" s="191"/>
      <c r="G10" s="209">
        <f>[1]JUIN!L84</f>
        <v>18808.762999999999</v>
      </c>
      <c r="H10" s="209">
        <f t="shared" si="2"/>
        <v>33242.909999999996</v>
      </c>
      <c r="I10" s="195">
        <f t="shared" si="1"/>
        <v>0.76741607090269559</v>
      </c>
      <c r="K10" s="196" t="s">
        <v>15</v>
      </c>
      <c r="L10" s="194"/>
      <c r="M10" s="209">
        <f>FOURNISSEURS!F134</f>
        <v>42858.049999999996</v>
      </c>
      <c r="N10" s="215">
        <f>TRANSPORTEURS!O68</f>
        <v>0</v>
      </c>
      <c r="O10" s="209">
        <f>TRANSPORTEURS!E85</f>
        <v>10938</v>
      </c>
      <c r="P10" s="208">
        <v>0</v>
      </c>
    </row>
    <row r="11" spans="1:16">
      <c r="A11" s="196" t="s">
        <v>16</v>
      </c>
      <c r="B11" s="194"/>
      <c r="C11" s="209">
        <v>71363.67</v>
      </c>
      <c r="D11" s="215">
        <f>CLIENTS!F182</f>
        <v>0</v>
      </c>
      <c r="E11" s="195">
        <f t="shared" si="0"/>
        <v>-1</v>
      </c>
      <c r="F11" s="191"/>
      <c r="G11" s="209">
        <f>[1]JUILLET!L61</f>
        <v>12535.722999999996</v>
      </c>
      <c r="H11" s="209">
        <f t="shared" si="2"/>
        <v>-42858.049999999996</v>
      </c>
      <c r="I11" s="195">
        <f t="shared" si="1"/>
        <v>-4.418873406823046</v>
      </c>
      <c r="K11" s="196" t="s">
        <v>16</v>
      </c>
      <c r="L11" s="194"/>
      <c r="M11" s="209">
        <f>FOURNISSEURS!F134</f>
        <v>42858.049999999996</v>
      </c>
      <c r="N11" s="215">
        <v>0</v>
      </c>
      <c r="O11" s="209">
        <f>TRANSPORTEURS!E96</f>
        <v>0</v>
      </c>
      <c r="P11" s="208">
        <v>0</v>
      </c>
    </row>
    <row r="12" spans="1:16">
      <c r="A12" s="196" t="s">
        <v>58</v>
      </c>
      <c r="B12" s="194"/>
      <c r="C12" s="209">
        <v>57732.67</v>
      </c>
      <c r="D12" s="215">
        <f>CLIENTS!F199</f>
        <v>0</v>
      </c>
      <c r="E12" s="195">
        <f t="shared" si="0"/>
        <v>-1</v>
      </c>
      <c r="F12" s="191"/>
      <c r="G12" s="209">
        <f>[1]AOÛT!L48</f>
        <v>9064.255000000001</v>
      </c>
      <c r="H12" s="209">
        <f t="shared" si="2"/>
        <v>0</v>
      </c>
      <c r="I12" s="195">
        <f t="shared" si="1"/>
        <v>-1</v>
      </c>
      <c r="K12" s="196" t="s">
        <v>58</v>
      </c>
      <c r="L12" s="194"/>
      <c r="M12" s="209">
        <f>FOURNISSEURS!F173</f>
        <v>0</v>
      </c>
      <c r="N12" s="215">
        <v>0</v>
      </c>
      <c r="O12" s="209">
        <f>TRANSPORTEURS!E112</f>
        <v>0</v>
      </c>
      <c r="P12" s="208">
        <v>0</v>
      </c>
    </row>
    <row r="13" spans="1:16">
      <c r="A13" s="196" t="s">
        <v>18</v>
      </c>
      <c r="B13" s="194"/>
      <c r="C13" s="209">
        <v>97628.78</v>
      </c>
      <c r="D13" s="215">
        <f>CLIENTS!F228</f>
        <v>0</v>
      </c>
      <c r="E13" s="195">
        <f t="shared" si="0"/>
        <v>-1</v>
      </c>
      <c r="F13" s="191"/>
      <c r="G13" s="209">
        <f>'[1]SEPTEMBRE '!L62</f>
        <v>18934.719999999998</v>
      </c>
      <c r="H13" s="209">
        <f t="shared" si="2"/>
        <v>0</v>
      </c>
      <c r="I13" s="195">
        <f t="shared" si="1"/>
        <v>-1</v>
      </c>
      <c r="K13" s="196" t="s">
        <v>18</v>
      </c>
      <c r="L13" s="194"/>
      <c r="M13" s="209">
        <f>FOURNISSEURS!F198</f>
        <v>0</v>
      </c>
      <c r="N13" s="215">
        <v>0</v>
      </c>
      <c r="O13" s="209">
        <f>TRANSPORTEURS!E130</f>
        <v>0</v>
      </c>
      <c r="P13" s="208">
        <v>0</v>
      </c>
    </row>
    <row r="14" spans="1:16">
      <c r="A14" s="196" t="s">
        <v>19</v>
      </c>
      <c r="B14" s="194"/>
      <c r="C14" s="209">
        <v>95476.76</v>
      </c>
      <c r="D14" s="215">
        <f>CLIENTS!F250</f>
        <v>0</v>
      </c>
      <c r="E14" s="195">
        <f t="shared" si="0"/>
        <v>-1</v>
      </c>
      <c r="F14" s="191"/>
      <c r="G14" s="209">
        <f>[1]OCTOBRE!L71</f>
        <v>18004.514999999999</v>
      </c>
      <c r="H14" s="209">
        <f t="shared" si="2"/>
        <v>0</v>
      </c>
      <c r="I14" s="195">
        <f t="shared" si="1"/>
        <v>-1</v>
      </c>
      <c r="K14" s="196" t="s">
        <v>19</v>
      </c>
      <c r="L14" s="194"/>
      <c r="M14" s="209">
        <f>FOURNISSEURS!F224</f>
        <v>0</v>
      </c>
      <c r="N14" s="215">
        <v>0</v>
      </c>
      <c r="O14" s="209">
        <f>TRANSPORTEURS!E156</f>
        <v>0</v>
      </c>
      <c r="P14" s="208">
        <v>0</v>
      </c>
    </row>
    <row r="15" spans="1:16">
      <c r="A15" s="196" t="s">
        <v>20</v>
      </c>
      <c r="B15" s="194"/>
      <c r="C15" s="209">
        <v>102090.3</v>
      </c>
      <c r="D15" s="215">
        <f>[2]Avril!M74</f>
        <v>0</v>
      </c>
      <c r="E15" s="195">
        <f t="shared" si="0"/>
        <v>-1</v>
      </c>
      <c r="F15" s="191"/>
      <c r="G15" s="209">
        <f>[1]NOVEMBRE!L48</f>
        <v>11760.318999999998</v>
      </c>
      <c r="H15" s="209">
        <f>[2]Avril!L74</f>
        <v>0</v>
      </c>
      <c r="I15" s="195">
        <f t="shared" si="1"/>
        <v>-1</v>
      </c>
      <c r="K15" s="196" t="s">
        <v>20</v>
      </c>
      <c r="L15" s="194"/>
      <c r="M15" s="209">
        <v>0</v>
      </c>
      <c r="N15" s="215">
        <v>0</v>
      </c>
      <c r="O15" s="209"/>
      <c r="P15" s="208">
        <v>0</v>
      </c>
    </row>
    <row r="16" spans="1:16">
      <c r="A16" s="196" t="s">
        <v>59</v>
      </c>
      <c r="B16" s="194"/>
      <c r="C16" s="209">
        <v>30387.64</v>
      </c>
      <c r="D16" s="215">
        <f>[2]Avril!M75</f>
        <v>0</v>
      </c>
      <c r="E16" s="195" cm="1">
        <f t="array" ref="E16:F26">E5:F15/12</f>
        <v>-1.9468505334358257E-2</v>
      </c>
      <c r="F16" s="191">
        <v>0</v>
      </c>
      <c r="G16" s="209">
        <f>[1]DÉCEMBRE!$L$34</f>
        <v>5565.0399999999991</v>
      </c>
      <c r="H16" s="209">
        <f>[2]Avril!L75</f>
        <v>0</v>
      </c>
      <c r="I16" s="195">
        <f t="shared" si="1"/>
        <v>-1</v>
      </c>
      <c r="K16" s="196" t="s">
        <v>59</v>
      </c>
      <c r="L16" s="194"/>
      <c r="M16" s="209">
        <v>0</v>
      </c>
      <c r="N16" s="215">
        <v>0</v>
      </c>
      <c r="O16" s="212"/>
      <c r="P16" s="208">
        <v>0</v>
      </c>
    </row>
    <row r="17" spans="1:16" s="203" customFormat="1" ht="19">
      <c r="A17" s="197" t="s">
        <v>10</v>
      </c>
      <c r="B17" s="198"/>
      <c r="C17" s="199">
        <f>SUM(C5:C16)</f>
        <v>1053747.4700000002</v>
      </c>
      <c r="D17" s="199">
        <f>SUM(D5:D16)</f>
        <v>485692.82999999996</v>
      </c>
      <c r="E17" s="200">
        <v>-5.4274844896856286E-3</v>
      </c>
      <c r="F17" s="202">
        <v>0</v>
      </c>
      <c r="G17" s="199">
        <f>SUM(G5:G16)</f>
        <v>161659.31400000001</v>
      </c>
      <c r="H17" s="199">
        <f>SUM(H5:H16)</f>
        <v>65903.690000000031</v>
      </c>
      <c r="I17" s="200" cm="1">
        <f t="array" ref="I17:I28">I5:I16/12</f>
        <v>1.5617489061209818E-3</v>
      </c>
      <c r="K17" s="197" t="s">
        <v>10</v>
      </c>
      <c r="L17" s="198"/>
      <c r="M17" s="199">
        <f>SUM(M5:M16)</f>
        <v>348952.76999999996</v>
      </c>
      <c r="N17" s="199">
        <f>SUM(N5:N16)</f>
        <v>7497.15</v>
      </c>
      <c r="O17" s="213">
        <f>SUM(O5:O16)</f>
        <v>62899.22</v>
      </c>
      <c r="P17" s="207"/>
    </row>
    <row r="18" spans="1:16">
      <c r="E18" s="201">
        <v>-2.2274637730567762E-2</v>
      </c>
      <c r="F18" s="201">
        <v>0</v>
      </c>
      <c r="I18" s="201">
        <v>6.6927585985076074E-2</v>
      </c>
    </row>
    <row r="19" spans="1:16">
      <c r="E19" s="201">
        <v>-1.7756440588576689E-2</v>
      </c>
      <c r="F19" s="201">
        <v>0</v>
      </c>
      <c r="I19" s="201">
        <v>-0.22124780272524383</v>
      </c>
    </row>
    <row r="20" spans="1:16">
      <c r="E20" s="201">
        <v>-1.1863077950941494E-2</v>
      </c>
      <c r="F20" s="201">
        <v>0</v>
      </c>
      <c r="I20" s="201">
        <v>2.758165832771409E-2</v>
      </c>
    </row>
    <row r="21" spans="1:16">
      <c r="E21" s="201">
        <v>-2.0070553088733133E-2</v>
      </c>
      <c r="F21" s="201">
        <v>0</v>
      </c>
      <c r="I21" s="201">
        <v>7.3194750631046621E-2</v>
      </c>
    </row>
    <row r="22" spans="1:16">
      <c r="E22" s="201">
        <v>-8.3333333333333329E-2</v>
      </c>
      <c r="F22" s="201">
        <v>0</v>
      </c>
      <c r="I22" s="201">
        <v>6.3951339241891295E-2</v>
      </c>
    </row>
    <row r="23" spans="1:16">
      <c r="E23" s="201">
        <v>-8.3333333333333329E-2</v>
      </c>
      <c r="F23" s="201">
        <v>0</v>
      </c>
      <c r="I23" s="201">
        <v>-0.36823945056858715</v>
      </c>
    </row>
    <row r="24" spans="1:16">
      <c r="E24" s="201">
        <v>-8.3333333333333329E-2</v>
      </c>
      <c r="F24" s="201">
        <v>0</v>
      </c>
      <c r="I24" s="201">
        <v>-8.3333333333333329E-2</v>
      </c>
    </row>
    <row r="25" spans="1:16">
      <c r="E25" s="201">
        <v>-8.3333333333333329E-2</v>
      </c>
      <c r="F25" s="201">
        <v>0</v>
      </c>
      <c r="I25" s="201">
        <v>-8.3333333333333329E-2</v>
      </c>
    </row>
    <row r="26" spans="1:16">
      <c r="E26" s="201">
        <v>-8.3333333333333329E-2</v>
      </c>
      <c r="F26" s="201">
        <v>0</v>
      </c>
      <c r="I26" s="201">
        <v>-8.3333333333333329E-2</v>
      </c>
    </row>
    <row r="27" spans="1:16">
      <c r="I27" s="201">
        <v>-8.3333333333333329E-2</v>
      </c>
    </row>
    <row r="28" spans="1:16">
      <c r="I28" s="201">
        <v>-8.3333333333333329E-2</v>
      </c>
    </row>
  </sheetData>
  <mergeCells count="2">
    <mergeCell ref="A1:I2"/>
    <mergeCell ref="K1:P2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CLIENTS</vt:lpstr>
      <vt:lpstr>FOURNISSEURS</vt:lpstr>
      <vt:lpstr>TRANSPORTEURS</vt:lpstr>
      <vt:lpstr>Frais GÉ</vt:lpstr>
      <vt:lpstr>SYNTHÈSE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pierre Cabrol</dc:creator>
  <cp:lastModifiedBy>Séverine LEFFRAY</cp:lastModifiedBy>
  <cp:lastPrinted>2025-11-26T08:53:56Z</cp:lastPrinted>
  <dcterms:created xsi:type="dcterms:W3CDTF">2024-12-24T10:13:46Z</dcterms:created>
  <dcterms:modified xsi:type="dcterms:W3CDTF">2026-10-15T16:25:32Z</dcterms:modified>
</cp:coreProperties>
</file>